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AGENTE DE COLETA" sheetId="3" r:id="rId1"/>
    <sheet name="GARI" sheetId="6" r:id="rId2"/>
    <sheet name="PODADOR" sheetId="7" r:id="rId3"/>
    <sheet name="PEDREIRO" sheetId="8" r:id="rId4"/>
    <sheet name="CALCETEIRO" sheetId="9" r:id="rId5"/>
    <sheet name="OPERADOR DE MÁQUINAS" sheetId="10" r:id="rId6"/>
    <sheet name="SERVENTE DE OBRAS" sheetId="11" r:id="rId7"/>
    <sheet name="RESUMO" sheetId="12" r:id="rId8"/>
  </sheets>
  <definedNames>
    <definedName name="_xlnm.Print_Area" localSheetId="0">'AGENTE DE COLETA'!$A$1:$G$169</definedName>
    <definedName name="_xlnm.Print_Area" localSheetId="4">CALCETEIRO!$A$1:$G$169</definedName>
    <definedName name="_xlnm.Print_Area" localSheetId="1">GARI!$A$1:$G$169</definedName>
    <definedName name="_xlnm.Print_Area" localSheetId="5">'OPERADOR DE MÁQUINAS'!$A$1:$G$169</definedName>
    <definedName name="_xlnm.Print_Area" localSheetId="3">PEDREIRO!$A$1:$G$169</definedName>
    <definedName name="_xlnm.Print_Area" localSheetId="2">PODADOR!$A$1:$G$169</definedName>
    <definedName name="_xlnm.Print_Area" localSheetId="6">'SERVENTE DE OBRAS'!$A$1:$G$169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E9" i="12"/>
  <c r="F9" i="12" s="1"/>
  <c r="D9" i="12"/>
  <c r="C9" i="12"/>
  <c r="B9" i="12"/>
  <c r="E8" i="12"/>
  <c r="F8" i="12" s="1"/>
  <c r="D8" i="12"/>
  <c r="C8" i="12"/>
  <c r="B8" i="12"/>
  <c r="E7" i="12"/>
  <c r="F7" i="12" s="1"/>
  <c r="D7" i="12"/>
  <c r="C7" i="12"/>
  <c r="B7" i="12"/>
  <c r="F6" i="12"/>
  <c r="E6" i="12"/>
  <c r="D6" i="12"/>
  <c r="C6" i="12"/>
  <c r="B6" i="12"/>
  <c r="F4" i="12"/>
  <c r="F5" i="12"/>
  <c r="E4" i="12"/>
  <c r="E5" i="12"/>
  <c r="C4" i="12"/>
  <c r="C5" i="12"/>
  <c r="D5" i="12"/>
  <c r="B5" i="12"/>
  <c r="D4" i="12"/>
  <c r="B4" i="12"/>
  <c r="F3" i="12"/>
  <c r="D3" i="12"/>
  <c r="E151" i="3"/>
  <c r="C3" i="12"/>
  <c r="B3" i="12"/>
  <c r="D151" i="11"/>
  <c r="A151" i="11"/>
  <c r="F129" i="11"/>
  <c r="F119" i="11"/>
  <c r="F58" i="11"/>
  <c r="G45" i="11"/>
  <c r="G137" i="11" s="1"/>
  <c r="G37" i="11"/>
  <c r="G109" i="11" s="1"/>
  <c r="G27" i="11"/>
  <c r="G91" i="11" s="1"/>
  <c r="G14" i="11"/>
  <c r="D151" i="10"/>
  <c r="A151" i="10"/>
  <c r="F129" i="10"/>
  <c r="F119" i="10"/>
  <c r="G108" i="10"/>
  <c r="G93" i="10"/>
  <c r="G102" i="10" s="1"/>
  <c r="G86" i="10"/>
  <c r="G70" i="10"/>
  <c r="F58" i="10"/>
  <c r="G57" i="10"/>
  <c r="G56" i="10"/>
  <c r="G51" i="10"/>
  <c r="G50" i="10"/>
  <c r="G45" i="10"/>
  <c r="G137" i="10" s="1"/>
  <c r="G37" i="10"/>
  <c r="G136" i="10" s="1"/>
  <c r="G27" i="10"/>
  <c r="G91" i="10" s="1"/>
  <c r="G14" i="10"/>
  <c r="D151" i="9"/>
  <c r="A151" i="9"/>
  <c r="F129" i="9"/>
  <c r="F119" i="9"/>
  <c r="F58" i="9"/>
  <c r="G45" i="9"/>
  <c r="G137" i="9" s="1"/>
  <c r="G37" i="9"/>
  <c r="G136" i="9" s="1"/>
  <c r="G27" i="9"/>
  <c r="G91" i="9" s="1"/>
  <c r="G14" i="9"/>
  <c r="D151" i="8"/>
  <c r="A151" i="8"/>
  <c r="F129" i="8"/>
  <c r="F119" i="8"/>
  <c r="G93" i="8"/>
  <c r="G102" i="8" s="1"/>
  <c r="G70" i="8"/>
  <c r="F58" i="8"/>
  <c r="G45" i="8"/>
  <c r="G137" i="8" s="1"/>
  <c r="G37" i="8"/>
  <c r="G109" i="8" s="1"/>
  <c r="G27" i="8"/>
  <c r="G91" i="8" s="1"/>
  <c r="G14" i="8"/>
  <c r="D151" i="7"/>
  <c r="A151" i="7"/>
  <c r="F129" i="7"/>
  <c r="F119" i="7"/>
  <c r="F58" i="7"/>
  <c r="G45" i="7"/>
  <c r="G110" i="7" s="1"/>
  <c r="G37" i="7"/>
  <c r="G136" i="7" s="1"/>
  <c r="G27" i="7"/>
  <c r="G91" i="7" s="1"/>
  <c r="G14" i="7"/>
  <c r="D151" i="6"/>
  <c r="A151" i="6"/>
  <c r="F129" i="6"/>
  <c r="F119" i="6"/>
  <c r="F58" i="6"/>
  <c r="G45" i="6"/>
  <c r="G137" i="6" s="1"/>
  <c r="G37" i="6"/>
  <c r="G109" i="6" s="1"/>
  <c r="G27" i="6"/>
  <c r="G91" i="6" s="1"/>
  <c r="G14" i="6"/>
  <c r="G70" i="11" l="1"/>
  <c r="G71" i="11" s="1"/>
  <c r="G72" i="11" s="1"/>
  <c r="G100" i="11" s="1"/>
  <c r="G86" i="11"/>
  <c r="G93" i="11"/>
  <c r="G102" i="11" s="1"/>
  <c r="G50" i="11"/>
  <c r="G108" i="11"/>
  <c r="G51" i="11"/>
  <c r="G56" i="11"/>
  <c r="G57" i="11"/>
  <c r="G52" i="11"/>
  <c r="G62" i="11"/>
  <c r="G64" i="11" s="1"/>
  <c r="G65" i="11" s="1"/>
  <c r="G66" i="11" s="1"/>
  <c r="G99" i="11" s="1"/>
  <c r="G76" i="11"/>
  <c r="G77" i="11" s="1"/>
  <c r="G88" i="11"/>
  <c r="G110" i="11"/>
  <c r="G135" i="11"/>
  <c r="G53" i="11"/>
  <c r="G63" i="11"/>
  <c r="G89" i="11"/>
  <c r="G136" i="11"/>
  <c r="G54" i="11"/>
  <c r="G90" i="11"/>
  <c r="G55" i="11"/>
  <c r="G79" i="11"/>
  <c r="G81" i="11" s="1"/>
  <c r="G109" i="10"/>
  <c r="G52" i="10"/>
  <c r="G58" i="10" s="1"/>
  <c r="G98" i="10" s="1"/>
  <c r="G62" i="10"/>
  <c r="G64" i="10" s="1"/>
  <c r="G65" i="10" s="1"/>
  <c r="G66" i="10" s="1"/>
  <c r="G99" i="10" s="1"/>
  <c r="G76" i="10"/>
  <c r="G88" i="10"/>
  <c r="G92" i="10" s="1"/>
  <c r="G94" i="10" s="1"/>
  <c r="G103" i="10" s="1"/>
  <c r="G110" i="10"/>
  <c r="G135" i="10"/>
  <c r="G53" i="10"/>
  <c r="G63" i="10"/>
  <c r="G77" i="10"/>
  <c r="G89" i="10"/>
  <c r="G71" i="10"/>
  <c r="G72" i="10" s="1"/>
  <c r="G100" i="10" s="1"/>
  <c r="G54" i="10"/>
  <c r="G90" i="10"/>
  <c r="G55" i="10"/>
  <c r="G79" i="10"/>
  <c r="G81" i="10" s="1"/>
  <c r="G56" i="9"/>
  <c r="G52" i="9"/>
  <c r="G62" i="9"/>
  <c r="G54" i="9"/>
  <c r="G93" i="9"/>
  <c r="G102" i="9" s="1"/>
  <c r="G108" i="9"/>
  <c r="G50" i="9"/>
  <c r="G70" i="9"/>
  <c r="G135" i="9"/>
  <c r="G88" i="9"/>
  <c r="G57" i="9"/>
  <c r="G51" i="9"/>
  <c r="G76" i="9"/>
  <c r="G78" i="9" s="1"/>
  <c r="G86" i="9"/>
  <c r="G109" i="9"/>
  <c r="G71" i="9"/>
  <c r="G72" i="9" s="1"/>
  <c r="G100" i="9" s="1"/>
  <c r="G110" i="9"/>
  <c r="G53" i="9"/>
  <c r="G63" i="9"/>
  <c r="G64" i="9" s="1"/>
  <c r="G65" i="9" s="1"/>
  <c r="G66" i="9" s="1"/>
  <c r="G99" i="9" s="1"/>
  <c r="G89" i="9"/>
  <c r="G90" i="9"/>
  <c r="G55" i="9"/>
  <c r="G58" i="9" s="1"/>
  <c r="G98" i="9" s="1"/>
  <c r="G79" i="9"/>
  <c r="G86" i="8"/>
  <c r="G50" i="8"/>
  <c r="G51" i="8"/>
  <c r="G108" i="8"/>
  <c r="G53" i="8"/>
  <c r="G56" i="8"/>
  <c r="G57" i="8"/>
  <c r="G71" i="8"/>
  <c r="G72" i="8" s="1"/>
  <c r="G100" i="8" s="1"/>
  <c r="G52" i="8"/>
  <c r="G58" i="8" s="1"/>
  <c r="G98" i="8" s="1"/>
  <c r="G62" i="8"/>
  <c r="G76" i="8"/>
  <c r="G88" i="8"/>
  <c r="G110" i="8"/>
  <c r="G135" i="8"/>
  <c r="G63" i="8"/>
  <c r="G77" i="8"/>
  <c r="G89" i="8"/>
  <c r="G136" i="8"/>
  <c r="G54" i="8"/>
  <c r="G90" i="8"/>
  <c r="G55" i="8"/>
  <c r="G79" i="8"/>
  <c r="G81" i="8" s="1"/>
  <c r="G86" i="7"/>
  <c r="G76" i="7"/>
  <c r="G78" i="7" s="1"/>
  <c r="G89" i="7"/>
  <c r="G53" i="7"/>
  <c r="G54" i="7"/>
  <c r="G135" i="7"/>
  <c r="G57" i="7"/>
  <c r="G93" i="7"/>
  <c r="G102" i="7" s="1"/>
  <c r="G50" i="7"/>
  <c r="G62" i="7"/>
  <c r="G108" i="7"/>
  <c r="G51" i="7"/>
  <c r="G63" i="7"/>
  <c r="G52" i="7"/>
  <c r="G70" i="7"/>
  <c r="G71" i="7" s="1"/>
  <c r="G72" i="7" s="1"/>
  <c r="G100" i="7" s="1"/>
  <c r="G56" i="7"/>
  <c r="G88" i="7"/>
  <c r="G109" i="7"/>
  <c r="G77" i="7"/>
  <c r="G90" i="7"/>
  <c r="G137" i="7"/>
  <c r="G55" i="7"/>
  <c r="G79" i="7"/>
  <c r="G70" i="6"/>
  <c r="G93" i="6"/>
  <c r="G102" i="6" s="1"/>
  <c r="G56" i="6"/>
  <c r="G86" i="6"/>
  <c r="G50" i="6"/>
  <c r="G108" i="6"/>
  <c r="G51" i="6"/>
  <c r="G57" i="6"/>
  <c r="G52" i="6"/>
  <c r="G62" i="6"/>
  <c r="G76" i="6"/>
  <c r="G88" i="6"/>
  <c r="G110" i="6"/>
  <c r="G135" i="6"/>
  <c r="G71" i="6"/>
  <c r="G72" i="6" s="1"/>
  <c r="G100" i="6" s="1"/>
  <c r="G53" i="6"/>
  <c r="G63" i="6"/>
  <c r="G89" i="6"/>
  <c r="G92" i="6" s="1"/>
  <c r="G94" i="6" s="1"/>
  <c r="G103" i="6" s="1"/>
  <c r="G136" i="6"/>
  <c r="G54" i="6"/>
  <c r="G90" i="6"/>
  <c r="G55" i="6"/>
  <c r="G79" i="6"/>
  <c r="G81" i="6" s="1"/>
  <c r="G92" i="11" l="1"/>
  <c r="G94" i="11" s="1"/>
  <c r="G103" i="11" s="1"/>
  <c r="G58" i="11"/>
  <c r="G98" i="11" s="1"/>
  <c r="G78" i="11"/>
  <c r="G80" i="11"/>
  <c r="G80" i="10"/>
  <c r="G78" i="10"/>
  <c r="G82" i="10" s="1"/>
  <c r="G101" i="10" s="1"/>
  <c r="G104" i="10" s="1"/>
  <c r="G77" i="9"/>
  <c r="G80" i="9"/>
  <c r="G81" i="9"/>
  <c r="G82" i="9" s="1"/>
  <c r="G101" i="9" s="1"/>
  <c r="G104" i="9" s="1"/>
  <c r="G92" i="9"/>
  <c r="G94" i="9" s="1"/>
  <c r="G103" i="9" s="1"/>
  <c r="G64" i="8"/>
  <c r="G65" i="8" s="1"/>
  <c r="G66" i="8" s="1"/>
  <c r="G99" i="8" s="1"/>
  <c r="G92" i="8"/>
  <c r="G94" i="8" s="1"/>
  <c r="G103" i="8" s="1"/>
  <c r="G80" i="8"/>
  <c r="G78" i="8"/>
  <c r="G82" i="8" s="1"/>
  <c r="G101" i="8" s="1"/>
  <c r="G104" i="8" s="1"/>
  <c r="G58" i="7"/>
  <c r="G98" i="7" s="1"/>
  <c r="G92" i="7"/>
  <c r="G94" i="7" s="1"/>
  <c r="G103" i="7" s="1"/>
  <c r="G64" i="7"/>
  <c r="G65" i="7" s="1"/>
  <c r="G66" i="7" s="1"/>
  <c r="G99" i="7" s="1"/>
  <c r="G80" i="7"/>
  <c r="G81" i="7"/>
  <c r="G64" i="6"/>
  <c r="G65" i="6" s="1"/>
  <c r="G66" i="6" s="1"/>
  <c r="G99" i="6" s="1"/>
  <c r="G58" i="6"/>
  <c r="G98" i="6" s="1"/>
  <c r="G78" i="6"/>
  <c r="G77" i="6"/>
  <c r="G82" i="6" s="1"/>
  <c r="G101" i="6" s="1"/>
  <c r="G104" i="6" s="1"/>
  <c r="G80" i="6"/>
  <c r="G82" i="11" l="1"/>
  <c r="G101" i="11" s="1"/>
  <c r="G104" i="11" s="1"/>
  <c r="G138" i="11" s="1"/>
  <c r="G139" i="11" s="1"/>
  <c r="G138" i="10"/>
  <c r="G139" i="10" s="1"/>
  <c r="G111" i="10"/>
  <c r="G112" i="10" s="1"/>
  <c r="G138" i="9"/>
  <c r="G139" i="9" s="1"/>
  <c r="G111" i="9"/>
  <c r="G112" i="9" s="1"/>
  <c r="G138" i="8"/>
  <c r="G139" i="8" s="1"/>
  <c r="G111" i="8"/>
  <c r="G112" i="8" s="1"/>
  <c r="G82" i="7"/>
  <c r="G101" i="7" s="1"/>
  <c r="G104" i="7" s="1"/>
  <c r="G138" i="7" s="1"/>
  <c r="G139" i="7" s="1"/>
  <c r="G138" i="6"/>
  <c r="G139" i="6" s="1"/>
  <c r="G111" i="6"/>
  <c r="G112" i="6" s="1"/>
  <c r="D151" i="3"/>
  <c r="A151" i="3"/>
  <c r="F129" i="3"/>
  <c r="F119" i="3"/>
  <c r="F58" i="3"/>
  <c r="G37" i="3"/>
  <c r="G109" i="3" s="1"/>
  <c r="G27" i="3"/>
  <c r="G86" i="3" s="1"/>
  <c r="G14" i="3"/>
  <c r="G111" i="11" l="1"/>
  <c r="G112" i="11" s="1"/>
  <c r="G118" i="11" s="1"/>
  <c r="G118" i="10"/>
  <c r="G117" i="10"/>
  <c r="G119" i="10" s="1"/>
  <c r="G117" i="9"/>
  <c r="G118" i="9"/>
  <c r="G118" i="8"/>
  <c r="G117" i="8"/>
  <c r="G111" i="7"/>
  <c r="G112" i="7" s="1"/>
  <c r="G117" i="7" s="1"/>
  <c r="G118" i="6"/>
  <c r="G117" i="6"/>
  <c r="G52" i="3"/>
  <c r="G135" i="3"/>
  <c r="G62" i="3"/>
  <c r="G76" i="3"/>
  <c r="G78" i="3" s="1"/>
  <c r="G45" i="3"/>
  <c r="G110" i="3" s="1"/>
  <c r="G88" i="3"/>
  <c r="G63" i="3"/>
  <c r="G54" i="3"/>
  <c r="G90" i="3"/>
  <c r="G89" i="3"/>
  <c r="G136" i="3"/>
  <c r="G55" i="3"/>
  <c r="G79" i="3"/>
  <c r="G81" i="3" s="1"/>
  <c r="G91" i="3"/>
  <c r="G53" i="3"/>
  <c r="G56" i="3"/>
  <c r="G57" i="3"/>
  <c r="G70" i="3"/>
  <c r="G93" i="3"/>
  <c r="G102" i="3" s="1"/>
  <c r="G50" i="3"/>
  <c r="G108" i="3"/>
  <c r="G51" i="3"/>
  <c r="G117" i="11" l="1"/>
  <c r="G119" i="11" s="1"/>
  <c r="G128" i="11" s="1"/>
  <c r="G128" i="10"/>
  <c r="G127" i="10"/>
  <c r="G126" i="10"/>
  <c r="G125" i="10"/>
  <c r="G124" i="10"/>
  <c r="G123" i="10"/>
  <c r="G129" i="10" s="1"/>
  <c r="G130" i="10" s="1"/>
  <c r="G140" i="10" s="1"/>
  <c r="G141" i="10" s="1"/>
  <c r="C151" i="10" s="1"/>
  <c r="E151" i="10" s="1"/>
  <c r="G151" i="10" s="1"/>
  <c r="G152" i="10" s="1"/>
  <c r="G119" i="9"/>
  <c r="G127" i="9"/>
  <c r="G126" i="9"/>
  <c r="G125" i="9"/>
  <c r="G124" i="9"/>
  <c r="G123" i="9"/>
  <c r="G128" i="9"/>
  <c r="G119" i="8"/>
  <c r="G128" i="8" s="1"/>
  <c r="G118" i="7"/>
  <c r="G119" i="7"/>
  <c r="G119" i="6"/>
  <c r="G64" i="3"/>
  <c r="G65" i="3" s="1"/>
  <c r="G66" i="3" s="1"/>
  <c r="G99" i="3" s="1"/>
  <c r="G137" i="3"/>
  <c r="G77" i="3"/>
  <c r="G92" i="3"/>
  <c r="G94" i="3" s="1"/>
  <c r="G103" i="3" s="1"/>
  <c r="G71" i="3"/>
  <c r="G72" i="3" s="1"/>
  <c r="G100" i="3" s="1"/>
  <c r="G80" i="3"/>
  <c r="G58" i="3"/>
  <c r="G98" i="3" s="1"/>
  <c r="G125" i="11" l="1"/>
  <c r="G129" i="11" s="1"/>
  <c r="G130" i="11" s="1"/>
  <c r="G140" i="11" s="1"/>
  <c r="G141" i="11" s="1"/>
  <c r="C151" i="11" s="1"/>
  <c r="E151" i="11" s="1"/>
  <c r="G151" i="11" s="1"/>
  <c r="G152" i="11" s="1"/>
  <c r="G127" i="11"/>
  <c r="G124" i="11"/>
  <c r="G123" i="11"/>
  <c r="G126" i="11"/>
  <c r="G129" i="9"/>
  <c r="G130" i="9" s="1"/>
  <c r="G140" i="9" s="1"/>
  <c r="G141" i="9" s="1"/>
  <c r="C151" i="9" s="1"/>
  <c r="E151" i="9" s="1"/>
  <c r="G151" i="9" s="1"/>
  <c r="G152" i="9" s="1"/>
  <c r="G123" i="8"/>
  <c r="G129" i="8" s="1"/>
  <c r="G130" i="8" s="1"/>
  <c r="G140" i="8" s="1"/>
  <c r="G141" i="8" s="1"/>
  <c r="C151" i="8" s="1"/>
  <c r="E151" i="8" s="1"/>
  <c r="G151" i="8" s="1"/>
  <c r="G152" i="8" s="1"/>
  <c r="G124" i="8"/>
  <c r="G125" i="8"/>
  <c r="G126" i="8"/>
  <c r="G127" i="8"/>
  <c r="G127" i="7"/>
  <c r="G126" i="7"/>
  <c r="G125" i="7"/>
  <c r="G124" i="7"/>
  <c r="G123" i="7"/>
  <c r="G128" i="7"/>
  <c r="G128" i="6"/>
  <c r="G127" i="6"/>
  <c r="G123" i="6"/>
  <c r="G126" i="6"/>
  <c r="G125" i="6"/>
  <c r="G124" i="6"/>
  <c r="G82" i="3"/>
  <c r="G101" i="3" s="1"/>
  <c r="G104" i="3" s="1"/>
  <c r="G129" i="7" l="1"/>
  <c r="G130" i="7" s="1"/>
  <c r="G140" i="7" s="1"/>
  <c r="G141" i="7" s="1"/>
  <c r="C151" i="7" s="1"/>
  <c r="E151" i="7" s="1"/>
  <c r="G151" i="7" s="1"/>
  <c r="G152" i="7" s="1"/>
  <c r="G129" i="6"/>
  <c r="G130" i="6" s="1"/>
  <c r="G140" i="6" s="1"/>
  <c r="G141" i="6" s="1"/>
  <c r="C151" i="6" s="1"/>
  <c r="E151" i="6" s="1"/>
  <c r="G151" i="6" s="1"/>
  <c r="G152" i="6" s="1"/>
  <c r="G111" i="3"/>
  <c r="G112" i="3" s="1"/>
  <c r="G138" i="3"/>
  <c r="G139" i="3" s="1"/>
  <c r="G118" i="3" l="1"/>
  <c r="G117" i="3"/>
  <c r="G119" i="3" l="1"/>
  <c r="G123" i="3" s="1"/>
  <c r="G126" i="3" l="1"/>
  <c r="G127" i="3"/>
  <c r="G125" i="3"/>
  <c r="G128" i="3"/>
  <c r="G124" i="3"/>
  <c r="G129" i="3" l="1"/>
  <c r="G130" i="3" s="1"/>
  <c r="G140" i="3" s="1"/>
  <c r="G141" i="3" s="1"/>
  <c r="C151" i="3" s="1"/>
  <c r="G151" i="3" s="1"/>
  <c r="G152" i="3" s="1"/>
  <c r="E3" i="12" s="1"/>
</calcChain>
</file>

<file path=xl/sharedStrings.xml><?xml version="1.0" encoding="utf-8"?>
<sst xmlns="http://schemas.openxmlformats.org/spreadsheetml/2006/main" count="1752" uniqueCount="201">
  <si>
    <t>Subtotal</t>
  </si>
  <si>
    <t>%</t>
  </si>
  <si>
    <t>DISCRIMINAÇÃO DOS SERVIÇOS</t>
  </si>
  <si>
    <r>
      <t>A</t>
    </r>
    <r>
      <rPr>
        <sz val="10"/>
        <rFont val="Arial"/>
        <family val="2"/>
      </rPr>
      <t xml:space="preserve"> - Data da apresentação da proposta</t>
    </r>
  </si>
  <si>
    <r>
      <t xml:space="preserve">E </t>
    </r>
    <r>
      <rPr>
        <sz val="10"/>
        <rFont val="Arial"/>
        <family val="2"/>
      </rPr>
      <t>- Unidade de medida</t>
    </r>
  </si>
  <si>
    <t>Posto de Serviço</t>
  </si>
  <si>
    <r>
      <t xml:space="preserve">B </t>
    </r>
    <r>
      <rPr>
        <sz val="10"/>
        <rFont val="Arial"/>
        <family val="2"/>
      </rPr>
      <t>- Município/UF</t>
    </r>
  </si>
  <si>
    <t>SANTA LUZIA-PB</t>
  </si>
  <si>
    <r>
      <t>F</t>
    </r>
    <r>
      <rPr>
        <sz val="10"/>
        <rFont val="Arial"/>
        <family val="2"/>
      </rPr>
      <t xml:space="preserve"> - Quantidade (total) a contratar (em função da unidade de medida)</t>
    </r>
  </si>
  <si>
    <r>
      <t>C</t>
    </r>
    <r>
      <rPr>
        <sz val="10"/>
        <rFont val="Arial"/>
        <family val="2"/>
      </rPr>
      <t xml:space="preserve"> - Ano do Acordo, Convenção Coletiva ou Sentença Normativa em Dissídio Coletivo</t>
    </r>
  </si>
  <si>
    <r>
      <t>G</t>
    </r>
    <r>
      <rPr>
        <sz val="10"/>
        <rFont val="Arial"/>
        <family val="2"/>
      </rPr>
      <t xml:space="preserve"> - Nº de meses de execução contratual</t>
    </r>
  </si>
  <si>
    <r>
      <t>D</t>
    </r>
    <r>
      <rPr>
        <sz val="10"/>
        <rFont val="Arial"/>
        <family val="2"/>
      </rPr>
      <t xml:space="preserve"> - Tipo de serviço</t>
    </r>
  </si>
  <si>
    <r>
      <t>H -</t>
    </r>
    <r>
      <rPr>
        <sz val="10"/>
        <rFont val="Arial"/>
        <family val="2"/>
      </rPr>
      <t xml:space="preserve"> N.º Registro da Convenção ou Acordo Coletivo no MTE</t>
    </r>
  </si>
  <si>
    <t>MÃO-DE-OBRA VINCULADA À EXECUÇÃO CONTRATUAL</t>
  </si>
  <si>
    <t>DADOS COMPLEMENTARES PARA COMPOSIÇÃO DOS CUSTOS REFERENTES À MÃO-DE-OBRA</t>
  </si>
  <si>
    <t>1 - Tipo de serviço (mesmo serviço com características distintas)</t>
  </si>
  <si>
    <t xml:space="preserve">2 - Salário Normativo da Categoria Profissional 
</t>
  </si>
  <si>
    <t>3 - Categoria profissional (vinculada à execução contratual)</t>
  </si>
  <si>
    <t>4 - Data base da categoria (dia/mês/ano)</t>
  </si>
  <si>
    <t>Nota: Deverão ser informados os valores unitários por empregado</t>
  </si>
  <si>
    <t>REGIME DE TRIBUTAÇÃO DO PROPONENTE (marcar com 'x")</t>
  </si>
  <si>
    <t>MÓDULO 1 :   COMPOSIÇÃO DA REMUNERAÇÃO</t>
  </si>
  <si>
    <t>Composição da Remuneração</t>
  </si>
  <si>
    <t>Valor (R$)</t>
  </si>
  <si>
    <t xml:space="preserve">A  </t>
  </si>
  <si>
    <t>B</t>
  </si>
  <si>
    <t>Adicional de Periculosidade</t>
  </si>
  <si>
    <t>C</t>
  </si>
  <si>
    <t>Adicional de Insalubridade</t>
  </si>
  <si>
    <t>D</t>
  </si>
  <si>
    <t>Adicional Noturno</t>
  </si>
  <si>
    <t xml:space="preserve">Gratificação - </t>
  </si>
  <si>
    <r>
      <t>SUBTOTAL I - COMPOSIÇÃO DA REMUNERAÇÃO</t>
    </r>
    <r>
      <rPr>
        <b/>
        <sz val="10"/>
        <color indexed="10"/>
        <rFont val="Arial"/>
        <family val="2"/>
      </rPr>
      <t xml:space="preserve"> </t>
    </r>
  </si>
  <si>
    <t>MÓDULO 2:   BENEFÍCIOS MENSAIS E DIÁRIOS</t>
  </si>
  <si>
    <t>R$</t>
  </si>
  <si>
    <t>Benefícios Mensais e Diários (nformar o valor/fração MENSAL)</t>
  </si>
  <si>
    <t>A</t>
  </si>
  <si>
    <t>Transporte (22 dias x R$ 3,00 x 02 vales) - 6% sobre salário base.)</t>
  </si>
  <si>
    <t>Auxílio-alimentação (vales, cesta básica, etc)</t>
  </si>
  <si>
    <t>Assistência médica e familiar - cláusula 14º  da CCT/M. SAUDE</t>
  </si>
  <si>
    <t>Auxílio creche</t>
  </si>
  <si>
    <t>E</t>
  </si>
  <si>
    <t>Seguro de vida</t>
  </si>
  <si>
    <t>F</t>
  </si>
  <si>
    <t>Outros - especificar</t>
  </si>
  <si>
    <t>SUBTOTAL II - BENEFÍCIOS MENSAIS E DIÁRIOS</t>
  </si>
  <si>
    <t>MÓDULO 3:   INSUMOS DIVERSOS</t>
  </si>
  <si>
    <t xml:space="preserve">Insumos Diversos
</t>
  </si>
  <si>
    <t>Uniformes</t>
  </si>
  <si>
    <t>Materiais</t>
  </si>
  <si>
    <t>Outros (especificar)</t>
  </si>
  <si>
    <t>SUBTOTAL III - INSUMOS DIVERSOS</t>
  </si>
  <si>
    <t>MÓDULO 4:   ENCARGOS SOCIAIS E TRABALHISTAS</t>
  </si>
  <si>
    <t>Submódulo 4.1 – Encargos previdenciários e FGTS: Percentuais incidentes sobre a remuneração</t>
  </si>
  <si>
    <t>4.1</t>
  </si>
  <si>
    <t>Encargos previdenciários e FGTS</t>
  </si>
  <si>
    <t>Valor R$</t>
  </si>
  <si>
    <t>INSS</t>
  </si>
  <si>
    <r>
      <t>SESI ou SESC</t>
    </r>
    <r>
      <rPr>
        <sz val="10"/>
        <color indexed="10"/>
        <rFont val="Arial"/>
        <family val="2"/>
      </rPr>
      <t xml:space="preserve"> (não devido para optantes pelo SIMPLES)</t>
    </r>
  </si>
  <si>
    <r>
      <t>SENAI ou SENAC</t>
    </r>
    <r>
      <rPr>
        <sz val="10"/>
        <color indexed="10"/>
        <rFont val="Arial"/>
        <family val="2"/>
      </rPr>
      <t xml:space="preserve">  (não devido para optantes pelo SIMPLES)</t>
    </r>
  </si>
  <si>
    <r>
      <t xml:space="preserve">INCRA  </t>
    </r>
    <r>
      <rPr>
        <sz val="10"/>
        <color indexed="10"/>
        <rFont val="Arial"/>
        <family val="2"/>
      </rPr>
      <t>(não devido para optantes pelo SIMPLES)</t>
    </r>
  </si>
  <si>
    <r>
      <t xml:space="preserve">Salário Educação  </t>
    </r>
    <r>
      <rPr>
        <sz val="10"/>
        <color indexed="10"/>
        <rFont val="Arial"/>
        <family val="2"/>
      </rPr>
      <t>(não devido para optantes pelo SIMPLES)</t>
    </r>
  </si>
  <si>
    <t>FGTS</t>
  </si>
  <si>
    <t>G</t>
  </si>
  <si>
    <t xml:space="preserve">Seguro Acidente do Trabalho (RAT conforme CNAE 3,00 X FAP= 0,50) = </t>
  </si>
  <si>
    <t>H</t>
  </si>
  <si>
    <r>
      <t xml:space="preserve">SEBRAE  </t>
    </r>
    <r>
      <rPr>
        <sz val="10"/>
        <color indexed="10"/>
        <rFont val="Arial"/>
        <family val="2"/>
      </rPr>
      <t>(não devido para optantes pelo SIMPLES)</t>
    </r>
  </si>
  <si>
    <t>Subtotal 4.1</t>
  </si>
  <si>
    <t>Submódulo 4.2 – 13º Salário e Adicional de Férias: Percentuais incidentes sobre a remuneração</t>
  </si>
  <si>
    <t>4.2</t>
  </si>
  <si>
    <t>13º Salário e Adicional de Férias</t>
  </si>
  <si>
    <t xml:space="preserve">13 º Salário </t>
  </si>
  <si>
    <t>Adicional de Férias</t>
  </si>
  <si>
    <t>Incidência do Submódulo 4.1 sobre 13º Salário e Adicional de Férias</t>
  </si>
  <si>
    <t>Subtotal 4.2</t>
  </si>
  <si>
    <t>Submódulo 4.3 – Afastamento Maternidade:</t>
  </si>
  <si>
    <t>4.3</t>
  </si>
  <si>
    <t>Afastamento Maternidade</t>
  </si>
  <si>
    <t>Afastamento maternidade</t>
  </si>
  <si>
    <t>Incidência do submódulo 4.1 sobre afastamento maternidade (letra A do item 4.3)</t>
  </si>
  <si>
    <t>Subtotal 4.3</t>
  </si>
  <si>
    <t>Submódulo 4.4 – Provisão para Rescisão:</t>
  </si>
  <si>
    <t>4.4</t>
  </si>
  <si>
    <t>Provisão para Rescisão</t>
  </si>
  <si>
    <r>
      <t xml:space="preserve">Aviso prévio indenizado - </t>
    </r>
    <r>
      <rPr>
        <sz val="10"/>
        <color indexed="10"/>
        <rFont val="Arial"/>
        <family val="2"/>
      </rPr>
      <t xml:space="preserve">0,42% conf. Manual MPOG </t>
    </r>
  </si>
  <si>
    <t>Incidência do submódulo 4.1 sobre aviso prévio indenizado (letra A do item 4.4)</t>
  </si>
  <si>
    <t>Multa do FGTS (letra F do 4.1) sobre aviso prévio indenizado (letra A do item 4.4)</t>
  </si>
  <si>
    <t>Aviso prévio trabalhado</t>
  </si>
  <si>
    <t>Incidência do submódulo 4.1 sobre aviso prévio trabalhado (letra D do item 4.4)</t>
  </si>
  <si>
    <t>Multa do FGTS (letra F do 4.1) sobre aviso prévio trabalhado (letra D do item 4.4)</t>
  </si>
  <si>
    <t>Subtotal 4.4</t>
  </si>
  <si>
    <t>Submódulo 4.5 – Custo de Reposição do Profissional Ausente:</t>
  </si>
  <si>
    <t>4.5</t>
  </si>
  <si>
    <t>Composição do Custo de Reposição do Profissional Ausente</t>
  </si>
  <si>
    <t>Férias</t>
  </si>
  <si>
    <t>Adicional de férias</t>
  </si>
  <si>
    <t>Ausência por doença</t>
  </si>
  <si>
    <t>Licença paternidade</t>
  </si>
  <si>
    <t>Ausências legais</t>
  </si>
  <si>
    <t>Ausência por Acidente de trabalho</t>
  </si>
  <si>
    <t>Subtotal - Custo de Reposição</t>
  </si>
  <si>
    <t>Incidência do submódulo 4.1 sobre o Custo de reposição</t>
  </si>
  <si>
    <t>Subtotal 4.5</t>
  </si>
  <si>
    <t>QUADRO RESUMO MÓDULO 4 - ENCARGOS SOCIAIS E TRABALHISTAS</t>
  </si>
  <si>
    <t>Módulo 4 - Encargos sociais e trabalhistas</t>
  </si>
  <si>
    <t>Encargos previdenciários e FGTS e outras contribuições</t>
  </si>
  <si>
    <t>13 º salário + Adicional de férias</t>
  </si>
  <si>
    <t>Custo de rescisão</t>
  </si>
  <si>
    <t>Custo de reposição do profissional ausente</t>
  </si>
  <si>
    <t>outros (especificar)</t>
  </si>
  <si>
    <t>SUBTOTAL IV - QUADRO RESUMO DO MÓDULO IV</t>
  </si>
  <si>
    <t>QUADRO-RESUMO DO CUSTO POR EMPREGADO (ANTES DE TRIBUTOS, CUSTOS INDIRETOS E LUCRO)</t>
  </si>
  <si>
    <t>ITEM</t>
  </si>
  <si>
    <t>Módulo 1 – Composição da Remuneração</t>
  </si>
  <si>
    <t>Módulo 2 – Benefícios Mensais e Diários</t>
  </si>
  <si>
    <t xml:space="preserve">Módulo 3 – Insumos Diversos </t>
  </si>
  <si>
    <t>Módulo 4 – Encargos Sociais e Trabalhistas</t>
  </si>
  <si>
    <t>TOTAL DO CUSTO POR EMPREGADO (ANTES DE C.T.L)</t>
  </si>
  <si>
    <t>MÓDULO 5:   CUSTOS INDIRETOS, TRIBUTOS E LUCRO (C.T.L)</t>
  </si>
  <si>
    <t>Custos Indiretos, Tributos e Lucro</t>
  </si>
  <si>
    <t>Submódulo 5.1 – Custos Indiretos e Lucro:</t>
  </si>
  <si>
    <t>Custos Indiretos</t>
  </si>
  <si>
    <t>Lucro</t>
  </si>
  <si>
    <t>Subtotal Custos Indiretos e Lucro</t>
  </si>
  <si>
    <t>Submódulo 5.2 – Tributos:</t>
  </si>
  <si>
    <t>Tributos (sobre Total do Custo por Empregado Antes de C.T.L + Subtotal de Custos Indiretos e Lucro)</t>
  </si>
  <si>
    <t>Esfera</t>
  </si>
  <si>
    <t>Sigla Tributo</t>
  </si>
  <si>
    <t>C.1 - Tributos federais</t>
  </si>
  <si>
    <t>COFINS</t>
  </si>
  <si>
    <t>PIS</t>
  </si>
  <si>
    <t>C.2 -Tributos Estaduais/Municipais</t>
  </si>
  <si>
    <t>ISSQN</t>
  </si>
  <si>
    <t>C.3 - Outros tributos (especificar)</t>
  </si>
  <si>
    <t>Subtotal Tributos</t>
  </si>
  <si>
    <t>SUBTOTAL V - CUSTOS INDIRETOS, TRIBUTOS E LUCRO</t>
  </si>
  <si>
    <t>Nota (1): Custos Indiretos, Tributos e Lucro por empregado.</t>
  </si>
  <si>
    <t>Nota (2): O valor referente a tributos é obtido aplicando-se o percentual sobre o valor do faturamento</t>
  </si>
  <si>
    <t>QUADRO-RESUMO DO CUSTO POR EMPREGADO</t>
  </si>
  <si>
    <t>Mão-de-obra vinculada à execução contratual (valor por empregado)</t>
  </si>
  <si>
    <t>Subtotal (A + B +C+ D)</t>
  </si>
  <si>
    <t>Módulo 5 – Custos indiretos, tributos e lucro</t>
  </si>
  <si>
    <t>VALOR TOTAL POR EMPREGADO</t>
  </si>
  <si>
    <r>
      <t xml:space="preserve">    </t>
    </r>
    <r>
      <rPr>
        <b/>
        <u/>
        <sz val="10"/>
        <rFont val="Arial"/>
        <family val="2"/>
      </rPr>
      <t>DADOS DA PROPONENTE:</t>
    </r>
  </si>
  <si>
    <t xml:space="preserve">    Nome:</t>
  </si>
  <si>
    <t xml:space="preserve"> Telefone:</t>
  </si>
  <si>
    <t xml:space="preserve">    Razão Social: </t>
  </si>
  <si>
    <t>Fax:</t>
  </si>
  <si>
    <t xml:space="preserve">    CNPJ n.º</t>
  </si>
  <si>
    <t>e-mail:</t>
  </si>
  <si>
    <t xml:space="preserve">    Endereço completo:</t>
  </si>
  <si>
    <t xml:space="preserve">    Validade da Proposta (não inferior a 60 dias corridos): </t>
  </si>
  <si>
    <t>QUADRO RESUMO DO VALOR MENSAL DOS SERVIÇOS</t>
  </si>
  <si>
    <t>Tipo de serviço (A)</t>
  </si>
  <si>
    <t>Valor proposto por empregado
(B)</t>
  </si>
  <si>
    <t xml:space="preserve">Quantidade de empregados por posto (C)
</t>
  </si>
  <si>
    <t>Valor proposto por posto (D) = (B x C)</t>
  </si>
  <si>
    <t>Quantidade
de postos (E)</t>
  </si>
  <si>
    <t>Valor total do serviço (F) = (D x E)</t>
  </si>
  <si>
    <t>VALOR MENSAL DOS SERVIÇOS</t>
  </si>
  <si>
    <t>CÁLCULOS DA PLANILHA DE COMPOSIÇÃO DE CUSTOS E FORMAÇÃO DE PREÇOS (DEMONSTRATIVO DE CÁLCULO)</t>
  </si>
  <si>
    <r>
      <t>~~ INSS.</t>
    </r>
    <r>
      <rPr>
        <sz val="10"/>
        <rFont val="Arial"/>
        <family val="2"/>
      </rPr>
      <t xml:space="preserve"> Art. 22, Inciso I, da Lei nº 8.212/91.</t>
    </r>
  </si>
  <si>
    <r>
      <t>~~ SESI ou SESC.</t>
    </r>
    <r>
      <rPr>
        <sz val="10"/>
        <rFont val="Arial"/>
        <family val="2"/>
      </rPr>
      <t xml:space="preserve"> Art. 3º, Lei n.º 8.036/90.</t>
    </r>
  </si>
  <si>
    <r>
      <t>~~ SENAI ou SENAC.</t>
    </r>
    <r>
      <rPr>
        <sz val="10"/>
        <rFont val="Arial"/>
        <family val="2"/>
      </rPr>
      <t xml:space="preserve"> Decreto n.º 2.318/86.</t>
    </r>
  </si>
  <si>
    <r>
      <t>~~ INCRA.</t>
    </r>
    <r>
      <rPr>
        <sz val="10"/>
        <rFont val="Arial"/>
        <family val="2"/>
      </rPr>
      <t xml:space="preserve"> Lei n.º 7.787/89 e DL n.º 1.146/70.</t>
    </r>
  </si>
  <si>
    <r>
      <t>~~ Salário Educação.</t>
    </r>
    <r>
      <rPr>
        <sz val="10"/>
        <rFont val="Arial"/>
        <family val="2"/>
      </rPr>
      <t xml:space="preserve"> Art. 3º, Inciso I, Decreto n.º 87.043/82.</t>
    </r>
  </si>
  <si>
    <r>
      <t>~~ FGTS.</t>
    </r>
    <r>
      <rPr>
        <sz val="10"/>
        <rFont val="Arial"/>
        <family val="2"/>
      </rPr>
      <t xml:space="preserve"> Art. 15, Lei nº 8.030/90 e Art. 7º, III, CF.</t>
    </r>
  </si>
  <si>
    <r>
      <t>~~ Seguro Acidente do Trabalho.</t>
    </r>
    <r>
      <rPr>
        <sz val="10"/>
        <rFont val="Arial"/>
        <family val="2"/>
      </rPr>
      <t xml:space="preserve"> Decreto nº 3.048/99.</t>
    </r>
  </si>
  <si>
    <r>
      <t>~~ SEBRAE.</t>
    </r>
    <r>
      <rPr>
        <sz val="10"/>
        <rFont val="Arial"/>
        <family val="2"/>
      </rPr>
      <t xml:space="preserve"> Art. 8º, Lei n.º 8.029/90 e Lei n.º 8.154/90.</t>
    </r>
  </si>
  <si>
    <r>
      <t>~~ Férias.</t>
    </r>
    <r>
      <rPr>
        <sz val="10"/>
        <rFont val="Arial"/>
        <family val="2"/>
      </rPr>
      <t xml:space="preserve"> Artigos 7º, XVII, da CF/88 e 129 a 153 da CLT.</t>
    </r>
  </si>
  <si>
    <r>
      <t xml:space="preserve">Equivale a 1/3 do salário = </t>
    </r>
    <r>
      <rPr>
        <b/>
        <sz val="10"/>
        <rFont val="Arial"/>
        <family val="2"/>
      </rPr>
      <t>2,78%</t>
    </r>
    <r>
      <rPr>
        <sz val="10"/>
        <rFont val="Arial"/>
        <family val="2"/>
      </rPr>
      <t>.</t>
    </r>
  </si>
  <si>
    <r>
      <t>~~ 13º salário.</t>
    </r>
    <r>
      <rPr>
        <sz val="10"/>
        <rFont val="Arial"/>
        <family val="2"/>
      </rPr>
      <t xml:space="preserve"> Artigo 7º, VIII, da CF/88, Leis n.ºs 4.090/62 e 4.749/65 e Decreto n.º 57.155/65.</t>
    </r>
  </si>
  <si>
    <r>
      <t xml:space="preserve">Equivale a 1/12 da remuneração. [( 1 / 12) x 100] = [0,0833 x 100] = </t>
    </r>
    <r>
      <rPr>
        <b/>
        <sz val="10"/>
        <rFont val="Arial"/>
        <family val="2"/>
      </rPr>
      <t>8,33%</t>
    </r>
  </si>
  <si>
    <t>xx/xx/2022</t>
  </si>
  <si>
    <t>Agente de coleta de lixo CBO-514205</t>
  </si>
  <si>
    <t>Salário - CBO: 514205</t>
  </si>
  <si>
    <t>Equipamentos de Proteção Individais</t>
  </si>
  <si>
    <t>MÃO DE OBRA</t>
  </si>
  <si>
    <t>Gari CBO-514215</t>
  </si>
  <si>
    <t>Podador CBO-992225</t>
  </si>
  <si>
    <t>Pedreiro CBO-715210</t>
  </si>
  <si>
    <t>Calceteiro CBO-715205</t>
  </si>
  <si>
    <t>Salário - CBO: 514215</t>
  </si>
  <si>
    <t>Salário - CBO: 992225</t>
  </si>
  <si>
    <t>Salário - CBO: 715210</t>
  </si>
  <si>
    <t>Salário - CBO: 715205</t>
  </si>
  <si>
    <t>Operador de máquinas da construção civil CBO-715125</t>
  </si>
  <si>
    <t>Salário - CBO: 715125</t>
  </si>
  <si>
    <t>Servente de obras CBO-717020</t>
  </si>
  <si>
    <t>Salário - CBO: 717020</t>
  </si>
  <si>
    <t xml:space="preserve"> CUSTOS DE MÃO DE OBRA</t>
  </si>
  <si>
    <t>CUSTOS DE MÃO DE OBRA</t>
  </si>
  <si>
    <t xml:space="preserve">QUANTIDADE </t>
  </si>
  <si>
    <t>CUSTO UNITÁRIO</t>
  </si>
  <si>
    <t>CUSTO TOTAL MENSAL</t>
  </si>
  <si>
    <t>CUSTO TOTAL CONTRATO</t>
  </si>
  <si>
    <t>FUNÇÃO / CBO</t>
  </si>
  <si>
    <t>POSTO</t>
  </si>
  <si>
    <t>TOTAL MENSAL</t>
  </si>
  <si>
    <t xml:space="preserve">TOTAL DO CONTRATO </t>
  </si>
  <si>
    <t>RESUMO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</si>
</sst>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color indexed="10"/>
      <name val="Arial"/>
      <family val="2"/>
    </font>
    <font>
      <b/>
      <sz val="10"/>
      <name val="Verdana"/>
      <family val="2"/>
    </font>
    <font>
      <b/>
      <u/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</cellStyleXfs>
  <cellXfs count="201">
    <xf numFmtId="0" fontId="0" fillId="0" borderId="0" xfId="0"/>
    <xf numFmtId="43" fontId="4" fillId="0" borderId="1" xfId="1" applyFont="1" applyFill="1" applyBorder="1" applyAlignment="1" applyProtection="1">
      <alignment horizontal="right"/>
      <protection locked="0"/>
    </xf>
    <xf numFmtId="43" fontId="4" fillId="0" borderId="1" xfId="1" applyFont="1" applyFill="1" applyBorder="1" applyAlignment="1">
      <alignment horizontal="right"/>
    </xf>
    <xf numFmtId="0" fontId="0" fillId="0" borderId="0" xfId="0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9" xfId="0" applyFont="1" applyFill="1" applyBorder="1"/>
    <xf numFmtId="14" fontId="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 applyProtection="1">
      <alignment horizontal="right"/>
      <protection locked="0"/>
    </xf>
    <xf numFmtId="14" fontId="3" fillId="0" borderId="1" xfId="1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9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 applyProtection="1">
      <alignment horizontal="center" wrapText="1"/>
      <protection locked="0"/>
    </xf>
    <xf numFmtId="1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0" fontId="3" fillId="0" borderId="3" xfId="0" applyNumberFormat="1" applyFont="1" applyFill="1" applyBorder="1" applyAlignment="1">
      <alignment horizontal="center"/>
    </xf>
    <xf numFmtId="43" fontId="3" fillId="0" borderId="4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 applyProtection="1">
      <alignment horizontal="right"/>
    </xf>
    <xf numFmtId="43" fontId="4" fillId="0" borderId="1" xfId="1" applyFont="1" applyFill="1" applyBorder="1" applyAlignment="1">
      <alignment horizontal="left" wrapText="1"/>
    </xf>
    <xf numFmtId="10" fontId="3" fillId="0" borderId="1" xfId="0" applyNumberFormat="1" applyFont="1" applyFill="1" applyBorder="1" applyAlignment="1" applyProtection="1">
      <alignment horizontal="center" wrapText="1"/>
      <protection locked="0"/>
    </xf>
    <xf numFmtId="164" fontId="3" fillId="0" borderId="1" xfId="0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9" xfId="0" applyFill="1" applyBorder="1"/>
    <xf numFmtId="0" fontId="3" fillId="0" borderId="1" xfId="0" applyFont="1" applyFill="1" applyBorder="1"/>
    <xf numFmtId="43" fontId="3" fillId="0" borderId="1" xfId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/>
    <xf numFmtId="4" fontId="0" fillId="0" borderId="0" xfId="0" applyNumberFormat="1" applyFill="1"/>
    <xf numFmtId="0" fontId="16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Protection="1">
      <protection locked="0"/>
    </xf>
    <xf numFmtId="0" fontId="4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3" fontId="3" fillId="0" borderId="4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wrapText="1"/>
    </xf>
    <xf numFmtId="44" fontId="0" fillId="0" borderId="1" xfId="5" applyFont="1" applyBorder="1" applyAlignment="1">
      <alignment wrapText="1"/>
    </xf>
    <xf numFmtId="44" fontId="2" fillId="2" borderId="1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right" vertical="top" wrapText="1"/>
    </xf>
    <xf numFmtId="0" fontId="12" fillId="0" borderId="3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 wrapText="1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43" fontId="0" fillId="0" borderId="1" xfId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0" fillId="0" borderId="5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/>
    </xf>
    <xf numFmtId="0" fontId="14" fillId="0" borderId="4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justify" vertical="justify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6">
    <cellStyle name="Moeda" xfId="5" builtinId="4"/>
    <cellStyle name="Normal" xfId="0" builtinId="0"/>
    <cellStyle name="Normal 2 2" xfId="3"/>
    <cellStyle name="Porcentagem" xfId="2" builtinId="5"/>
    <cellStyle name="Separador de milhares 2_ORÇAMENTO matureia corrigido (DEZ 2009)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abSelected="1" topLeftCell="A22" zoomScale="85" zoomScaleNormal="85" zoomScaleSheetLayoutView="115" workbookViewId="0">
      <selection activeCell="G141" sqref="G141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190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14">
        <v>6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14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24.95" customHeight="1" x14ac:dyDescent="0.2">
      <c r="A12" s="94" t="s">
        <v>15</v>
      </c>
      <c r="B12" s="95"/>
      <c r="C12" s="95"/>
      <c r="D12" s="95"/>
      <c r="E12" s="95"/>
      <c r="F12" s="108"/>
      <c r="G12" s="18" t="s">
        <v>174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24.9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Agente de coleta de lixo CBO-514205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23"/>
      <c r="D17" s="23"/>
      <c r="E17" s="23"/>
      <c r="F17" s="23"/>
      <c r="G17" s="24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23"/>
      <c r="D19" s="23"/>
      <c r="E19" s="23"/>
      <c r="F19" s="23"/>
      <c r="G19" s="24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14">
        <v>1</v>
      </c>
      <c r="B21" s="14"/>
      <c r="C21" s="101" t="s">
        <v>22</v>
      </c>
      <c r="D21" s="101"/>
      <c r="E21" s="101"/>
      <c r="F21" s="101"/>
      <c r="G21" s="14" t="s">
        <v>23</v>
      </c>
    </row>
    <row r="22" spans="1:7" s="7" customFormat="1" ht="12.75" x14ac:dyDescent="0.2">
      <c r="A22" s="25" t="s">
        <v>24</v>
      </c>
      <c r="B22" s="102" t="s">
        <v>175</v>
      </c>
      <c r="C22" s="103"/>
      <c r="D22" s="103"/>
      <c r="E22" s="103"/>
      <c r="F22" s="104"/>
      <c r="G22" s="26">
        <v>1296.79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/>
    </row>
    <row r="24" spans="1:7" s="7" customFormat="1" ht="12.75" x14ac:dyDescent="0.2">
      <c r="A24" s="27" t="s">
        <v>27</v>
      </c>
      <c r="B24" s="28" t="s">
        <v>28</v>
      </c>
      <c r="C24" s="29"/>
      <c r="D24" s="29"/>
      <c r="E24" s="29"/>
      <c r="F24" s="30"/>
      <c r="G24" s="26">
        <v>484.8</v>
      </c>
    </row>
    <row r="25" spans="1:7" s="7" customFormat="1" ht="12.75" x14ac:dyDescent="0.2">
      <c r="A25" s="27" t="s">
        <v>29</v>
      </c>
      <c r="B25" s="28" t="s">
        <v>30</v>
      </c>
      <c r="C25" s="29"/>
      <c r="D25" s="29"/>
      <c r="E25" s="29"/>
      <c r="F25" s="30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1781.59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14">
        <v>2</v>
      </c>
      <c r="B30" s="14"/>
      <c r="C30" s="101" t="s">
        <v>35</v>
      </c>
      <c r="D30" s="101"/>
      <c r="E30" s="101"/>
      <c r="F30" s="101"/>
      <c r="G30" s="14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14">
        <v>3</v>
      </c>
      <c r="B40" s="98" t="s">
        <v>47</v>
      </c>
      <c r="C40" s="99"/>
      <c r="D40" s="99"/>
      <c r="E40" s="99"/>
      <c r="F40" s="100"/>
      <c r="G40" s="14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14" t="s">
        <v>54</v>
      </c>
      <c r="B49" s="123" t="s">
        <v>55</v>
      </c>
      <c r="C49" s="124"/>
      <c r="D49" s="124"/>
      <c r="E49" s="125"/>
      <c r="F49" s="14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356.32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26.72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17.82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3.56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44.54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142.53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53.45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10.69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655.63000000000011</v>
      </c>
    </row>
    <row r="59" spans="1:7" ht="9.9499999999999993" customHeight="1" x14ac:dyDescent="0.25">
      <c r="A59" s="42"/>
      <c r="B59" s="43"/>
      <c r="C59" s="44"/>
      <c r="D59" s="44"/>
      <c r="E59" s="44"/>
      <c r="F59" s="45"/>
      <c r="G59" s="46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14" t="s">
        <v>69</v>
      </c>
      <c r="B61" s="136" t="s">
        <v>70</v>
      </c>
      <c r="C61" s="137"/>
      <c r="D61" s="137"/>
      <c r="E61" s="138"/>
      <c r="F61" s="14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148.41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49.53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197.94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72.84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270.77999999999997</v>
      </c>
    </row>
    <row r="67" spans="1:7" ht="9.9499999999999993" customHeight="1" x14ac:dyDescent="0.25">
      <c r="A67" s="42"/>
      <c r="B67" s="43"/>
      <c r="C67" s="44"/>
      <c r="D67" s="44"/>
      <c r="E67" s="44"/>
      <c r="F67" s="45"/>
      <c r="G67" s="46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14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1.3005606999999999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0.48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1.7805606999999999</v>
      </c>
    </row>
    <row r="73" spans="1:7" ht="9.9499999999999993" customHeight="1" x14ac:dyDescent="0.25">
      <c r="A73" s="42"/>
      <c r="B73" s="43"/>
      <c r="C73" s="44"/>
      <c r="D73" s="44"/>
      <c r="E73" s="44"/>
      <c r="F73" s="45"/>
      <c r="G73" s="46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14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7.4896262010000001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2.76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0.6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22.653807644999997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8.34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1.81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43.653433845999999</v>
      </c>
    </row>
    <row r="83" spans="1:7" ht="9.9499999999999993" customHeight="1" x14ac:dyDescent="0.25">
      <c r="A83" s="42"/>
      <c r="B83" s="43"/>
      <c r="C83" s="44"/>
      <c r="D83" s="44"/>
      <c r="E83" s="44"/>
      <c r="F83" s="45"/>
      <c r="G83" s="46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14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148.40644699999999</v>
      </c>
    </row>
    <row r="87" spans="1:7" x14ac:dyDescent="0.25">
      <c r="A87" s="15" t="s">
        <v>25</v>
      </c>
      <c r="B87" s="47" t="s">
        <v>95</v>
      </c>
      <c r="C87" s="48"/>
      <c r="D87" s="48"/>
      <c r="E87" s="48"/>
      <c r="F87" s="49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24.764100999999997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0.35631800000000002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4.9884520000000006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5.9380394699999997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184.45335746999999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67.700419999999994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252.15377746999997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50">
        <v>4</v>
      </c>
      <c r="B97" s="142" t="s">
        <v>104</v>
      </c>
      <c r="C97" s="143"/>
      <c r="D97" s="143"/>
      <c r="E97" s="143"/>
      <c r="F97" s="144"/>
      <c r="G97" s="50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655.63000000000011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270.77999999999997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1.7805606999999999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43.653433845999999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67.700419999999994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252.15377746999997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1291.6981920160001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50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1781.59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1291.6981920160001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3171.6181920159997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14">
        <v>5</v>
      </c>
      <c r="B115" s="98" t="s">
        <v>119</v>
      </c>
      <c r="C115" s="99"/>
      <c r="D115" s="99"/>
      <c r="E115" s="100"/>
      <c r="F115" s="14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101.81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111.01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212.82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14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107.61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23.32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71.739999999999995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202.67000000000002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415.49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50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1781.59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1291.6981920160001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3171.6181920159997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415.49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3587.1081920159995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14" t="s">
        <v>144</v>
      </c>
      <c r="B144" s="14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14" t="s">
        <v>146</v>
      </c>
      <c r="B145" s="14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14" t="s">
        <v>148</v>
      </c>
      <c r="B146" s="14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14" t="s">
        <v>150</v>
      </c>
      <c r="B147" s="14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3587.1081920159995</v>
      </c>
      <c r="D151" s="15">
        <f>G6</f>
        <v>6</v>
      </c>
      <c r="E151" s="60">
        <f>ROUND(C151*D151,2)</f>
        <v>21522.65</v>
      </c>
      <c r="F151" s="15">
        <v>1</v>
      </c>
      <c r="G151" s="61">
        <f>E151*F151</f>
        <v>21522.65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21522.65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66"/>
      <c r="D170" s="67"/>
    </row>
    <row r="171" spans="1:8" x14ac:dyDescent="0.25">
      <c r="A171" s="65"/>
      <c r="B171" s="65"/>
      <c r="C171" s="68"/>
      <c r="D171" s="69"/>
    </row>
  </sheetData>
  <mergeCells count="160">
    <mergeCell ref="A166:G166"/>
    <mergeCell ref="A169:D169"/>
    <mergeCell ref="A160:G160"/>
    <mergeCell ref="A161:G161"/>
    <mergeCell ref="A162:G162"/>
    <mergeCell ref="A163:G163"/>
    <mergeCell ref="A164:G164"/>
    <mergeCell ref="A165:G165"/>
    <mergeCell ref="A154:G154"/>
    <mergeCell ref="A155:G155"/>
    <mergeCell ref="A156:G156"/>
    <mergeCell ref="A157:G157"/>
    <mergeCell ref="A158:G158"/>
    <mergeCell ref="A159:G159"/>
    <mergeCell ref="A152:F152"/>
    <mergeCell ref="A153:G153"/>
    <mergeCell ref="C147:D147"/>
    <mergeCell ref="A148:C148"/>
    <mergeCell ref="D148:G148"/>
    <mergeCell ref="A149:G149"/>
    <mergeCell ref="A150:B150"/>
    <mergeCell ref="A151:B151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B121:G121"/>
    <mergeCell ref="A122:C122"/>
    <mergeCell ref="D122:E122"/>
    <mergeCell ref="A123:C125"/>
    <mergeCell ref="D123:E123"/>
    <mergeCell ref="D124:E124"/>
    <mergeCell ref="D125:E125"/>
    <mergeCell ref="B115:E115"/>
    <mergeCell ref="A116:G116"/>
    <mergeCell ref="B117:E117"/>
    <mergeCell ref="B118:E118"/>
    <mergeCell ref="A119:E119"/>
    <mergeCell ref="A120:G120"/>
    <mergeCell ref="B108:F108"/>
    <mergeCell ref="B109:F109"/>
    <mergeCell ref="B110:F110"/>
    <mergeCell ref="B111:F111"/>
    <mergeCell ref="A112:F112"/>
    <mergeCell ref="A114:G114"/>
    <mergeCell ref="B101:F101"/>
    <mergeCell ref="B102:F102"/>
    <mergeCell ref="B103:F103"/>
    <mergeCell ref="A104:F104"/>
    <mergeCell ref="A106:G106"/>
    <mergeCell ref="A107:F107"/>
    <mergeCell ref="A95:G95"/>
    <mergeCell ref="A96:G96"/>
    <mergeCell ref="B97:F97"/>
    <mergeCell ref="B98:F98"/>
    <mergeCell ref="B99:F99"/>
    <mergeCell ref="B100:F100"/>
    <mergeCell ref="B89:F89"/>
    <mergeCell ref="B90:F90"/>
    <mergeCell ref="B91:F91"/>
    <mergeCell ref="A92:F92"/>
    <mergeCell ref="B93:F93"/>
    <mergeCell ref="A94:F94"/>
    <mergeCell ref="B81:F81"/>
    <mergeCell ref="A82:F82"/>
    <mergeCell ref="A84:G84"/>
    <mergeCell ref="B85:F85"/>
    <mergeCell ref="B86:F86"/>
    <mergeCell ref="B88:F88"/>
    <mergeCell ref="B75:F75"/>
    <mergeCell ref="B76:F76"/>
    <mergeCell ref="B77:F77"/>
    <mergeCell ref="B78:F78"/>
    <mergeCell ref="B79:F79"/>
    <mergeCell ref="B80:F80"/>
    <mergeCell ref="A68:G68"/>
    <mergeCell ref="B69:F69"/>
    <mergeCell ref="B70:F70"/>
    <mergeCell ref="B71:F71"/>
    <mergeCell ref="A72:F72"/>
    <mergeCell ref="A74:G74"/>
    <mergeCell ref="B61:E61"/>
    <mergeCell ref="B62:E62"/>
    <mergeCell ref="B63:E63"/>
    <mergeCell ref="A64:F64"/>
    <mergeCell ref="B65:F65"/>
    <mergeCell ref="A66:F66"/>
    <mergeCell ref="B54:E54"/>
    <mergeCell ref="B55:E55"/>
    <mergeCell ref="B56:E56"/>
    <mergeCell ref="B57:E57"/>
    <mergeCell ref="A58:E58"/>
    <mergeCell ref="A60:G60"/>
    <mergeCell ref="A48:G48"/>
    <mergeCell ref="B49:E49"/>
    <mergeCell ref="B50:E50"/>
    <mergeCell ref="B51:E51"/>
    <mergeCell ref="B52:E52"/>
    <mergeCell ref="B53:E53"/>
    <mergeCell ref="B41:F41"/>
    <mergeCell ref="B42:F42"/>
    <mergeCell ref="B43:F43"/>
    <mergeCell ref="B44:F44"/>
    <mergeCell ref="A45:F45"/>
    <mergeCell ref="A47:G47"/>
    <mergeCell ref="B34:F34"/>
    <mergeCell ref="B35:F35"/>
    <mergeCell ref="B36:F36"/>
    <mergeCell ref="A37:F37"/>
    <mergeCell ref="A39:G39"/>
    <mergeCell ref="B40:F40"/>
    <mergeCell ref="A27:F27"/>
    <mergeCell ref="A29:G29"/>
    <mergeCell ref="C30:F30"/>
    <mergeCell ref="B31:F31"/>
    <mergeCell ref="B32:F32"/>
    <mergeCell ref="B33:F33"/>
    <mergeCell ref="A20:G20"/>
    <mergeCell ref="C21:F21"/>
    <mergeCell ref="B22:F22"/>
    <mergeCell ref="B23:F23"/>
    <mergeCell ref="B26:F26"/>
    <mergeCell ref="A12:F12"/>
    <mergeCell ref="A13:F13"/>
    <mergeCell ref="A14:F14"/>
    <mergeCell ref="A15:F15"/>
    <mergeCell ref="A16:G16"/>
    <mergeCell ref="A18:G18"/>
    <mergeCell ref="A1:G1"/>
    <mergeCell ref="A7:C7"/>
    <mergeCell ref="E7:F7"/>
    <mergeCell ref="A8:C8"/>
    <mergeCell ref="E8:F8"/>
    <mergeCell ref="A10:G10"/>
    <mergeCell ref="A11:G11"/>
    <mergeCell ref="A3:G3"/>
    <mergeCell ref="A5:C5"/>
    <mergeCell ref="E5:F5"/>
    <mergeCell ref="A6:C6"/>
    <mergeCell ref="E6:F6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24" zoomScale="85" zoomScaleNormal="85" zoomScaleSheetLayoutView="115" workbookViewId="0">
      <selection activeCell="O8" sqref="O8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190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30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24.95" customHeight="1" x14ac:dyDescent="0.2">
      <c r="A12" s="94" t="s">
        <v>15</v>
      </c>
      <c r="B12" s="95"/>
      <c r="C12" s="95"/>
      <c r="D12" s="95"/>
      <c r="E12" s="95"/>
      <c r="F12" s="108"/>
      <c r="G12" s="18" t="s">
        <v>178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24.9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Gari CBO-514215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182</v>
      </c>
      <c r="C22" s="103"/>
      <c r="D22" s="103"/>
      <c r="E22" s="103"/>
      <c r="F22" s="104"/>
      <c r="G22" s="26">
        <v>1212.82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/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484.8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1697.62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339.52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25.46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16.98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3.4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42.44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135.81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50.93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10.19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624.7299999999999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141.41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47.19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188.6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69.400000000000006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258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1.2392625999999998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0.46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1.6992625999999997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7.1366247179999993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2.63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0.56999999999999995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21.586087109999998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7.94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1.73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41.592711827999992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141.41174599999999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23.596917999999999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0.33952399999999999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4.753336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5.6581674599999996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175.75969145999997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64.509559999999993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240.26925145999996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624.7299999999999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258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1.6992625999999997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41.592711827999992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64.509559999999993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240.26925145999996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1230.8007858879998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1697.62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1230.8007858879998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3026.7507858879999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97.16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105.94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203.1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102.7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22.25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68.47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193.42000000000002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396.52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1697.62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1230.8007858879998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3026.7507858879999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396.52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3423.2707858879999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3423.2707858879999</v>
      </c>
      <c r="D151" s="15">
        <f>G6</f>
        <v>30</v>
      </c>
      <c r="E151" s="60">
        <f>C151*D151</f>
        <v>102698.12357663999</v>
      </c>
      <c r="F151" s="15">
        <v>1</v>
      </c>
      <c r="G151" s="61">
        <f>E151*F151</f>
        <v>102698.12357663999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102698.12357663999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21" zoomScale="85" zoomScaleNormal="85" zoomScaleSheetLayoutView="115" workbookViewId="0">
      <selection activeCell="G12" sqref="G12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191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2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24.95" customHeight="1" x14ac:dyDescent="0.2">
      <c r="A12" s="94" t="s">
        <v>15</v>
      </c>
      <c r="B12" s="95"/>
      <c r="C12" s="95"/>
      <c r="D12" s="95"/>
      <c r="E12" s="95"/>
      <c r="F12" s="108"/>
      <c r="G12" s="18" t="s">
        <v>179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24.9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Podador CBO-992225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183</v>
      </c>
      <c r="C22" s="103"/>
      <c r="D22" s="103"/>
      <c r="E22" s="103"/>
      <c r="F22" s="104"/>
      <c r="G22" s="26">
        <v>1281.45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>
        <v>363.6</v>
      </c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0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1645.0500000000002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329.01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24.68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16.45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3.29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41.13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131.6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49.35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9.8699999999999992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605.38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137.03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45.73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182.76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67.260000000000005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250.01999999999998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1.2008865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0.44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1.6408864999999999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6.915625695000001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2.54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0.55000000000000004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20.917633275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7.7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1.67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40.293258970000004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137.03266500000001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22.866195000000001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0.32901000000000002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4.6061400000000008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5.4829516500000004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170.31696165000002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62.511900000000004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232.82886165000002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605.38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250.01999999999998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1.6408864999999999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40.293258970000004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62.511900000000004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232.82886165000002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1192.6749071199999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1645.0500000000002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1192.6749071199999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2936.0549071200003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94.25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102.76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197.01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99.62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21.58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66.41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187.61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384.62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1645.0500000000002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1192.6749071199999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2936.0549071200003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384.62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3320.6749071200002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3320.6749071200002</v>
      </c>
      <c r="D151" s="15">
        <f>G6</f>
        <v>2</v>
      </c>
      <c r="E151" s="60">
        <f>C151*D151</f>
        <v>6641.3498142400003</v>
      </c>
      <c r="F151" s="15">
        <v>1</v>
      </c>
      <c r="G151" s="61">
        <f>E151*F151</f>
        <v>6641.3498142400003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6641.3498142400003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18" zoomScale="85" zoomScaleNormal="85" zoomScaleSheetLayoutView="115" workbookViewId="0">
      <selection activeCell="L21" sqref="L21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190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4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24.95" customHeight="1" x14ac:dyDescent="0.2">
      <c r="A12" s="94" t="s">
        <v>15</v>
      </c>
      <c r="B12" s="95"/>
      <c r="C12" s="95"/>
      <c r="D12" s="95"/>
      <c r="E12" s="95"/>
      <c r="F12" s="108"/>
      <c r="G12" s="18" t="s">
        <v>180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24.9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Pedreiro CBO-715210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184</v>
      </c>
      <c r="C22" s="103"/>
      <c r="D22" s="103"/>
      <c r="E22" s="103"/>
      <c r="F22" s="104"/>
      <c r="G22" s="26">
        <v>1806.46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>
        <v>0</v>
      </c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0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1806.46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361.29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27.1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18.059999999999999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3.61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45.16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144.52000000000001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54.19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10.84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664.7700000000001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150.47999999999999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50.22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200.7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73.86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274.56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1.3187157999999999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0.49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1.8087157999999999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7.5941771940000002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2.79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0.61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22.97004213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8.4499999999999993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1.84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44.254219324000005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150.47811799999999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25.109793999999997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0.361292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5.0580880000000006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6.0209311799999998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187.02822317999997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68.645480000000006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255.67370317999996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664.7700000000001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274.56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1.8087157999999999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44.254219324000005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68.645480000000006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255.67370317999996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1309.7121183039999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1806.46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1309.7121183039999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3214.5021183039999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103.19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112.51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215.7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109.07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23.63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72.709999999999994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205.40999999999997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421.10999999999996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1806.46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1309.7121183039999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3214.5021183039999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421.10999999999996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3635.612118304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3635.612118304</v>
      </c>
      <c r="D151" s="15">
        <f>G6</f>
        <v>4</v>
      </c>
      <c r="E151" s="60">
        <f>C151*D151</f>
        <v>14542.448473216</v>
      </c>
      <c r="F151" s="15">
        <v>1</v>
      </c>
      <c r="G151" s="61">
        <f>E151*F151</f>
        <v>14542.448473216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14542.448473216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15" zoomScale="85" zoomScaleNormal="85" zoomScaleSheetLayoutView="115" workbookViewId="0">
      <selection activeCell="S17" sqref="S17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190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2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24.95" customHeight="1" x14ac:dyDescent="0.2">
      <c r="A12" s="94" t="s">
        <v>15</v>
      </c>
      <c r="B12" s="95"/>
      <c r="C12" s="95"/>
      <c r="D12" s="95"/>
      <c r="E12" s="95"/>
      <c r="F12" s="108"/>
      <c r="G12" s="18" t="s">
        <v>181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24.9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Calceteiro CBO-715205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185</v>
      </c>
      <c r="C22" s="103"/>
      <c r="D22" s="103"/>
      <c r="E22" s="103"/>
      <c r="F22" s="104"/>
      <c r="G22" s="26">
        <v>1593.96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>
        <v>0</v>
      </c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0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1593.96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318.79000000000002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23.91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15.94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3.19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39.85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127.52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47.82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9.56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586.58000000000004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132.78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44.31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177.09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65.17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242.26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1.1635907999999999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0.43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1.5935907999999999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6.700848444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2.4700000000000002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0.54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20.267998379999998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7.46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1.62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39.058846823999993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132.77686800000001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22.156043999999998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0.31879200000000002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4.4630880000000008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5.3126686799999998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165.02746068000002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60.570480000000003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225.59794068000002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586.58000000000004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242.26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1.5935907999999999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39.058846823999993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60.570480000000003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225.59794068000002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1155.6608583039999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1593.96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1155.6608583039999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2847.9508583039997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91.42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99.68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191.10000000000002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96.63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20.94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64.42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181.99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373.09000000000003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1593.96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1155.6608583039999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2847.9508583039997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373.09000000000003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3221.0408583039998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3221.0408583039998</v>
      </c>
      <c r="D151" s="15">
        <f>G6</f>
        <v>2</v>
      </c>
      <c r="E151" s="60">
        <f>C151*D151</f>
        <v>6442.0817166079996</v>
      </c>
      <c r="F151" s="15">
        <v>1</v>
      </c>
      <c r="G151" s="61">
        <f>E151*F151</f>
        <v>6442.0817166079996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6442.0817166079996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18" zoomScale="85" zoomScaleNormal="85" zoomScaleSheetLayoutView="115" workbookViewId="0">
      <selection activeCell="J14" sqref="J14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191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4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60.75" customHeight="1" x14ac:dyDescent="0.2">
      <c r="A12" s="94" t="s">
        <v>15</v>
      </c>
      <c r="B12" s="95"/>
      <c r="C12" s="95"/>
      <c r="D12" s="95"/>
      <c r="E12" s="95"/>
      <c r="F12" s="108"/>
      <c r="G12" s="18" t="s">
        <v>186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48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Operador de máquinas da construção civil CBO-715125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187</v>
      </c>
      <c r="C22" s="103"/>
      <c r="D22" s="103"/>
      <c r="E22" s="103"/>
      <c r="F22" s="104"/>
      <c r="G22" s="26">
        <v>1593.96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>
        <v>0</v>
      </c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0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1593.96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318.79000000000002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23.91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15.94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3.19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39.85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127.52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47.82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9.56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586.58000000000004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132.78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44.31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177.09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65.17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242.26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1.1635907999999999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0.43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1.5935907999999999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6.700848444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2.4700000000000002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0.54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20.267998379999998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7.46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1.62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39.058846823999993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132.77686800000001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22.156043999999998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0.31879200000000002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4.4630880000000008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5.3126686799999998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165.02746068000002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60.570480000000003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225.59794068000002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586.58000000000004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242.26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1.5935907999999999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39.058846823999993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60.570480000000003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225.59794068000002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1155.6608583039999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1593.96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1155.6608583039999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2847.9508583039997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91.42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99.68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191.10000000000002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96.63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20.94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64.42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181.99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373.09000000000003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1593.96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1155.6608583039999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2847.9508583039997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373.09000000000003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3221.0408583039998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3221.0408583039998</v>
      </c>
      <c r="D151" s="15">
        <f>G6</f>
        <v>4</v>
      </c>
      <c r="E151" s="60">
        <f>C151*D151</f>
        <v>12884.163433215999</v>
      </c>
      <c r="F151" s="15">
        <v>1</v>
      </c>
      <c r="G151" s="61">
        <f>E151*F151</f>
        <v>12884.163433215999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12884.163433215999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GridLines="0" topLeftCell="A118" zoomScale="85" zoomScaleNormal="85" zoomScaleSheetLayoutView="115" workbookViewId="0">
      <selection activeCell="W29" sqref="W29"/>
    </sheetView>
  </sheetViews>
  <sheetFormatPr defaultRowHeight="15" x14ac:dyDescent="0.25"/>
  <cols>
    <col min="1" max="1" width="8" style="56" customWidth="1"/>
    <col min="2" max="2" width="20.7109375" style="56" customWidth="1"/>
    <col min="3" max="4" width="20.7109375" style="3" customWidth="1"/>
    <col min="5" max="5" width="15.7109375" style="3" customWidth="1"/>
    <col min="6" max="6" width="15.7109375" style="64" customWidth="1"/>
    <col min="7" max="7" width="20.7109375" style="3" customWidth="1"/>
    <col min="8" max="256" width="9.140625" style="3"/>
    <col min="257" max="257" width="8" style="3" customWidth="1"/>
    <col min="258" max="260" width="20.7109375" style="3" customWidth="1"/>
    <col min="261" max="262" width="15.7109375" style="3" customWidth="1"/>
    <col min="263" max="263" width="20.7109375" style="3" customWidth="1"/>
    <col min="264" max="512" width="9.140625" style="3"/>
    <col min="513" max="513" width="8" style="3" customWidth="1"/>
    <col min="514" max="516" width="20.7109375" style="3" customWidth="1"/>
    <col min="517" max="518" width="15.7109375" style="3" customWidth="1"/>
    <col min="519" max="519" width="20.7109375" style="3" customWidth="1"/>
    <col min="520" max="768" width="9.140625" style="3"/>
    <col min="769" max="769" width="8" style="3" customWidth="1"/>
    <col min="770" max="772" width="20.7109375" style="3" customWidth="1"/>
    <col min="773" max="774" width="15.7109375" style="3" customWidth="1"/>
    <col min="775" max="775" width="20.7109375" style="3" customWidth="1"/>
    <col min="776" max="1024" width="9.140625" style="3"/>
    <col min="1025" max="1025" width="8" style="3" customWidth="1"/>
    <col min="1026" max="1028" width="20.7109375" style="3" customWidth="1"/>
    <col min="1029" max="1030" width="15.7109375" style="3" customWidth="1"/>
    <col min="1031" max="1031" width="20.7109375" style="3" customWidth="1"/>
    <col min="1032" max="1280" width="9.140625" style="3"/>
    <col min="1281" max="1281" width="8" style="3" customWidth="1"/>
    <col min="1282" max="1284" width="20.7109375" style="3" customWidth="1"/>
    <col min="1285" max="1286" width="15.7109375" style="3" customWidth="1"/>
    <col min="1287" max="1287" width="20.7109375" style="3" customWidth="1"/>
    <col min="1288" max="1536" width="9.140625" style="3"/>
    <col min="1537" max="1537" width="8" style="3" customWidth="1"/>
    <col min="1538" max="1540" width="20.7109375" style="3" customWidth="1"/>
    <col min="1541" max="1542" width="15.7109375" style="3" customWidth="1"/>
    <col min="1543" max="1543" width="20.7109375" style="3" customWidth="1"/>
    <col min="1544" max="1792" width="9.140625" style="3"/>
    <col min="1793" max="1793" width="8" style="3" customWidth="1"/>
    <col min="1794" max="1796" width="20.7109375" style="3" customWidth="1"/>
    <col min="1797" max="1798" width="15.7109375" style="3" customWidth="1"/>
    <col min="1799" max="1799" width="20.7109375" style="3" customWidth="1"/>
    <col min="1800" max="2048" width="9.140625" style="3"/>
    <col min="2049" max="2049" width="8" style="3" customWidth="1"/>
    <col min="2050" max="2052" width="20.7109375" style="3" customWidth="1"/>
    <col min="2053" max="2054" width="15.7109375" style="3" customWidth="1"/>
    <col min="2055" max="2055" width="20.7109375" style="3" customWidth="1"/>
    <col min="2056" max="2304" width="9.140625" style="3"/>
    <col min="2305" max="2305" width="8" style="3" customWidth="1"/>
    <col min="2306" max="2308" width="20.7109375" style="3" customWidth="1"/>
    <col min="2309" max="2310" width="15.7109375" style="3" customWidth="1"/>
    <col min="2311" max="2311" width="20.7109375" style="3" customWidth="1"/>
    <col min="2312" max="2560" width="9.140625" style="3"/>
    <col min="2561" max="2561" width="8" style="3" customWidth="1"/>
    <col min="2562" max="2564" width="20.7109375" style="3" customWidth="1"/>
    <col min="2565" max="2566" width="15.7109375" style="3" customWidth="1"/>
    <col min="2567" max="2567" width="20.7109375" style="3" customWidth="1"/>
    <col min="2568" max="2816" width="9.140625" style="3"/>
    <col min="2817" max="2817" width="8" style="3" customWidth="1"/>
    <col min="2818" max="2820" width="20.7109375" style="3" customWidth="1"/>
    <col min="2821" max="2822" width="15.7109375" style="3" customWidth="1"/>
    <col min="2823" max="2823" width="20.7109375" style="3" customWidth="1"/>
    <col min="2824" max="3072" width="9.140625" style="3"/>
    <col min="3073" max="3073" width="8" style="3" customWidth="1"/>
    <col min="3074" max="3076" width="20.7109375" style="3" customWidth="1"/>
    <col min="3077" max="3078" width="15.7109375" style="3" customWidth="1"/>
    <col min="3079" max="3079" width="20.7109375" style="3" customWidth="1"/>
    <col min="3080" max="3328" width="9.140625" style="3"/>
    <col min="3329" max="3329" width="8" style="3" customWidth="1"/>
    <col min="3330" max="3332" width="20.7109375" style="3" customWidth="1"/>
    <col min="3333" max="3334" width="15.7109375" style="3" customWidth="1"/>
    <col min="3335" max="3335" width="20.7109375" style="3" customWidth="1"/>
    <col min="3336" max="3584" width="9.140625" style="3"/>
    <col min="3585" max="3585" width="8" style="3" customWidth="1"/>
    <col min="3586" max="3588" width="20.7109375" style="3" customWidth="1"/>
    <col min="3589" max="3590" width="15.7109375" style="3" customWidth="1"/>
    <col min="3591" max="3591" width="20.7109375" style="3" customWidth="1"/>
    <col min="3592" max="3840" width="9.140625" style="3"/>
    <col min="3841" max="3841" width="8" style="3" customWidth="1"/>
    <col min="3842" max="3844" width="20.7109375" style="3" customWidth="1"/>
    <col min="3845" max="3846" width="15.7109375" style="3" customWidth="1"/>
    <col min="3847" max="3847" width="20.7109375" style="3" customWidth="1"/>
    <col min="3848" max="4096" width="9.140625" style="3"/>
    <col min="4097" max="4097" width="8" style="3" customWidth="1"/>
    <col min="4098" max="4100" width="20.7109375" style="3" customWidth="1"/>
    <col min="4101" max="4102" width="15.7109375" style="3" customWidth="1"/>
    <col min="4103" max="4103" width="20.7109375" style="3" customWidth="1"/>
    <col min="4104" max="4352" width="9.140625" style="3"/>
    <col min="4353" max="4353" width="8" style="3" customWidth="1"/>
    <col min="4354" max="4356" width="20.7109375" style="3" customWidth="1"/>
    <col min="4357" max="4358" width="15.7109375" style="3" customWidth="1"/>
    <col min="4359" max="4359" width="20.7109375" style="3" customWidth="1"/>
    <col min="4360" max="4608" width="9.140625" style="3"/>
    <col min="4609" max="4609" width="8" style="3" customWidth="1"/>
    <col min="4610" max="4612" width="20.7109375" style="3" customWidth="1"/>
    <col min="4613" max="4614" width="15.7109375" style="3" customWidth="1"/>
    <col min="4615" max="4615" width="20.7109375" style="3" customWidth="1"/>
    <col min="4616" max="4864" width="9.140625" style="3"/>
    <col min="4865" max="4865" width="8" style="3" customWidth="1"/>
    <col min="4866" max="4868" width="20.7109375" style="3" customWidth="1"/>
    <col min="4869" max="4870" width="15.7109375" style="3" customWidth="1"/>
    <col min="4871" max="4871" width="20.7109375" style="3" customWidth="1"/>
    <col min="4872" max="5120" width="9.140625" style="3"/>
    <col min="5121" max="5121" width="8" style="3" customWidth="1"/>
    <col min="5122" max="5124" width="20.7109375" style="3" customWidth="1"/>
    <col min="5125" max="5126" width="15.7109375" style="3" customWidth="1"/>
    <col min="5127" max="5127" width="20.7109375" style="3" customWidth="1"/>
    <col min="5128" max="5376" width="9.140625" style="3"/>
    <col min="5377" max="5377" width="8" style="3" customWidth="1"/>
    <col min="5378" max="5380" width="20.7109375" style="3" customWidth="1"/>
    <col min="5381" max="5382" width="15.7109375" style="3" customWidth="1"/>
    <col min="5383" max="5383" width="20.7109375" style="3" customWidth="1"/>
    <col min="5384" max="5632" width="9.140625" style="3"/>
    <col min="5633" max="5633" width="8" style="3" customWidth="1"/>
    <col min="5634" max="5636" width="20.7109375" style="3" customWidth="1"/>
    <col min="5637" max="5638" width="15.7109375" style="3" customWidth="1"/>
    <col min="5639" max="5639" width="20.7109375" style="3" customWidth="1"/>
    <col min="5640" max="5888" width="9.140625" style="3"/>
    <col min="5889" max="5889" width="8" style="3" customWidth="1"/>
    <col min="5890" max="5892" width="20.7109375" style="3" customWidth="1"/>
    <col min="5893" max="5894" width="15.7109375" style="3" customWidth="1"/>
    <col min="5895" max="5895" width="20.7109375" style="3" customWidth="1"/>
    <col min="5896" max="6144" width="9.140625" style="3"/>
    <col min="6145" max="6145" width="8" style="3" customWidth="1"/>
    <col min="6146" max="6148" width="20.7109375" style="3" customWidth="1"/>
    <col min="6149" max="6150" width="15.7109375" style="3" customWidth="1"/>
    <col min="6151" max="6151" width="20.7109375" style="3" customWidth="1"/>
    <col min="6152" max="6400" width="9.140625" style="3"/>
    <col min="6401" max="6401" width="8" style="3" customWidth="1"/>
    <col min="6402" max="6404" width="20.7109375" style="3" customWidth="1"/>
    <col min="6405" max="6406" width="15.7109375" style="3" customWidth="1"/>
    <col min="6407" max="6407" width="20.7109375" style="3" customWidth="1"/>
    <col min="6408" max="6656" width="9.140625" style="3"/>
    <col min="6657" max="6657" width="8" style="3" customWidth="1"/>
    <col min="6658" max="6660" width="20.7109375" style="3" customWidth="1"/>
    <col min="6661" max="6662" width="15.7109375" style="3" customWidth="1"/>
    <col min="6663" max="6663" width="20.7109375" style="3" customWidth="1"/>
    <col min="6664" max="6912" width="9.140625" style="3"/>
    <col min="6913" max="6913" width="8" style="3" customWidth="1"/>
    <col min="6914" max="6916" width="20.7109375" style="3" customWidth="1"/>
    <col min="6917" max="6918" width="15.7109375" style="3" customWidth="1"/>
    <col min="6919" max="6919" width="20.7109375" style="3" customWidth="1"/>
    <col min="6920" max="7168" width="9.140625" style="3"/>
    <col min="7169" max="7169" width="8" style="3" customWidth="1"/>
    <col min="7170" max="7172" width="20.7109375" style="3" customWidth="1"/>
    <col min="7173" max="7174" width="15.7109375" style="3" customWidth="1"/>
    <col min="7175" max="7175" width="20.7109375" style="3" customWidth="1"/>
    <col min="7176" max="7424" width="9.140625" style="3"/>
    <col min="7425" max="7425" width="8" style="3" customWidth="1"/>
    <col min="7426" max="7428" width="20.7109375" style="3" customWidth="1"/>
    <col min="7429" max="7430" width="15.7109375" style="3" customWidth="1"/>
    <col min="7431" max="7431" width="20.7109375" style="3" customWidth="1"/>
    <col min="7432" max="7680" width="9.140625" style="3"/>
    <col min="7681" max="7681" width="8" style="3" customWidth="1"/>
    <col min="7682" max="7684" width="20.7109375" style="3" customWidth="1"/>
    <col min="7685" max="7686" width="15.7109375" style="3" customWidth="1"/>
    <col min="7687" max="7687" width="20.7109375" style="3" customWidth="1"/>
    <col min="7688" max="7936" width="9.140625" style="3"/>
    <col min="7937" max="7937" width="8" style="3" customWidth="1"/>
    <col min="7938" max="7940" width="20.7109375" style="3" customWidth="1"/>
    <col min="7941" max="7942" width="15.7109375" style="3" customWidth="1"/>
    <col min="7943" max="7943" width="20.7109375" style="3" customWidth="1"/>
    <col min="7944" max="8192" width="9.140625" style="3"/>
    <col min="8193" max="8193" width="8" style="3" customWidth="1"/>
    <col min="8194" max="8196" width="20.7109375" style="3" customWidth="1"/>
    <col min="8197" max="8198" width="15.7109375" style="3" customWidth="1"/>
    <col min="8199" max="8199" width="20.7109375" style="3" customWidth="1"/>
    <col min="8200" max="8448" width="9.140625" style="3"/>
    <col min="8449" max="8449" width="8" style="3" customWidth="1"/>
    <col min="8450" max="8452" width="20.7109375" style="3" customWidth="1"/>
    <col min="8453" max="8454" width="15.7109375" style="3" customWidth="1"/>
    <col min="8455" max="8455" width="20.7109375" style="3" customWidth="1"/>
    <col min="8456" max="8704" width="9.140625" style="3"/>
    <col min="8705" max="8705" width="8" style="3" customWidth="1"/>
    <col min="8706" max="8708" width="20.7109375" style="3" customWidth="1"/>
    <col min="8709" max="8710" width="15.7109375" style="3" customWidth="1"/>
    <col min="8711" max="8711" width="20.7109375" style="3" customWidth="1"/>
    <col min="8712" max="8960" width="9.140625" style="3"/>
    <col min="8961" max="8961" width="8" style="3" customWidth="1"/>
    <col min="8962" max="8964" width="20.7109375" style="3" customWidth="1"/>
    <col min="8965" max="8966" width="15.7109375" style="3" customWidth="1"/>
    <col min="8967" max="8967" width="20.7109375" style="3" customWidth="1"/>
    <col min="8968" max="9216" width="9.140625" style="3"/>
    <col min="9217" max="9217" width="8" style="3" customWidth="1"/>
    <col min="9218" max="9220" width="20.7109375" style="3" customWidth="1"/>
    <col min="9221" max="9222" width="15.7109375" style="3" customWidth="1"/>
    <col min="9223" max="9223" width="20.7109375" style="3" customWidth="1"/>
    <col min="9224" max="9472" width="9.140625" style="3"/>
    <col min="9473" max="9473" width="8" style="3" customWidth="1"/>
    <col min="9474" max="9476" width="20.7109375" style="3" customWidth="1"/>
    <col min="9477" max="9478" width="15.7109375" style="3" customWidth="1"/>
    <col min="9479" max="9479" width="20.7109375" style="3" customWidth="1"/>
    <col min="9480" max="9728" width="9.140625" style="3"/>
    <col min="9729" max="9729" width="8" style="3" customWidth="1"/>
    <col min="9730" max="9732" width="20.7109375" style="3" customWidth="1"/>
    <col min="9733" max="9734" width="15.7109375" style="3" customWidth="1"/>
    <col min="9735" max="9735" width="20.7109375" style="3" customWidth="1"/>
    <col min="9736" max="9984" width="9.140625" style="3"/>
    <col min="9985" max="9985" width="8" style="3" customWidth="1"/>
    <col min="9986" max="9988" width="20.7109375" style="3" customWidth="1"/>
    <col min="9989" max="9990" width="15.7109375" style="3" customWidth="1"/>
    <col min="9991" max="9991" width="20.7109375" style="3" customWidth="1"/>
    <col min="9992" max="10240" width="9.140625" style="3"/>
    <col min="10241" max="10241" width="8" style="3" customWidth="1"/>
    <col min="10242" max="10244" width="20.7109375" style="3" customWidth="1"/>
    <col min="10245" max="10246" width="15.7109375" style="3" customWidth="1"/>
    <col min="10247" max="10247" width="20.7109375" style="3" customWidth="1"/>
    <col min="10248" max="10496" width="9.140625" style="3"/>
    <col min="10497" max="10497" width="8" style="3" customWidth="1"/>
    <col min="10498" max="10500" width="20.7109375" style="3" customWidth="1"/>
    <col min="10501" max="10502" width="15.7109375" style="3" customWidth="1"/>
    <col min="10503" max="10503" width="20.7109375" style="3" customWidth="1"/>
    <col min="10504" max="10752" width="9.140625" style="3"/>
    <col min="10753" max="10753" width="8" style="3" customWidth="1"/>
    <col min="10754" max="10756" width="20.7109375" style="3" customWidth="1"/>
    <col min="10757" max="10758" width="15.7109375" style="3" customWidth="1"/>
    <col min="10759" max="10759" width="20.7109375" style="3" customWidth="1"/>
    <col min="10760" max="11008" width="9.140625" style="3"/>
    <col min="11009" max="11009" width="8" style="3" customWidth="1"/>
    <col min="11010" max="11012" width="20.7109375" style="3" customWidth="1"/>
    <col min="11013" max="11014" width="15.7109375" style="3" customWidth="1"/>
    <col min="11015" max="11015" width="20.7109375" style="3" customWidth="1"/>
    <col min="11016" max="11264" width="9.140625" style="3"/>
    <col min="11265" max="11265" width="8" style="3" customWidth="1"/>
    <col min="11266" max="11268" width="20.7109375" style="3" customWidth="1"/>
    <col min="11269" max="11270" width="15.7109375" style="3" customWidth="1"/>
    <col min="11271" max="11271" width="20.7109375" style="3" customWidth="1"/>
    <col min="11272" max="11520" width="9.140625" style="3"/>
    <col min="11521" max="11521" width="8" style="3" customWidth="1"/>
    <col min="11522" max="11524" width="20.7109375" style="3" customWidth="1"/>
    <col min="11525" max="11526" width="15.7109375" style="3" customWidth="1"/>
    <col min="11527" max="11527" width="20.7109375" style="3" customWidth="1"/>
    <col min="11528" max="11776" width="9.140625" style="3"/>
    <col min="11777" max="11777" width="8" style="3" customWidth="1"/>
    <col min="11778" max="11780" width="20.7109375" style="3" customWidth="1"/>
    <col min="11781" max="11782" width="15.7109375" style="3" customWidth="1"/>
    <col min="11783" max="11783" width="20.7109375" style="3" customWidth="1"/>
    <col min="11784" max="12032" width="9.140625" style="3"/>
    <col min="12033" max="12033" width="8" style="3" customWidth="1"/>
    <col min="12034" max="12036" width="20.7109375" style="3" customWidth="1"/>
    <col min="12037" max="12038" width="15.7109375" style="3" customWidth="1"/>
    <col min="12039" max="12039" width="20.7109375" style="3" customWidth="1"/>
    <col min="12040" max="12288" width="9.140625" style="3"/>
    <col min="12289" max="12289" width="8" style="3" customWidth="1"/>
    <col min="12290" max="12292" width="20.7109375" style="3" customWidth="1"/>
    <col min="12293" max="12294" width="15.7109375" style="3" customWidth="1"/>
    <col min="12295" max="12295" width="20.7109375" style="3" customWidth="1"/>
    <col min="12296" max="12544" width="9.140625" style="3"/>
    <col min="12545" max="12545" width="8" style="3" customWidth="1"/>
    <col min="12546" max="12548" width="20.7109375" style="3" customWidth="1"/>
    <col min="12549" max="12550" width="15.7109375" style="3" customWidth="1"/>
    <col min="12551" max="12551" width="20.7109375" style="3" customWidth="1"/>
    <col min="12552" max="12800" width="9.140625" style="3"/>
    <col min="12801" max="12801" width="8" style="3" customWidth="1"/>
    <col min="12802" max="12804" width="20.7109375" style="3" customWidth="1"/>
    <col min="12805" max="12806" width="15.7109375" style="3" customWidth="1"/>
    <col min="12807" max="12807" width="20.7109375" style="3" customWidth="1"/>
    <col min="12808" max="13056" width="9.140625" style="3"/>
    <col min="13057" max="13057" width="8" style="3" customWidth="1"/>
    <col min="13058" max="13060" width="20.7109375" style="3" customWidth="1"/>
    <col min="13061" max="13062" width="15.7109375" style="3" customWidth="1"/>
    <col min="13063" max="13063" width="20.7109375" style="3" customWidth="1"/>
    <col min="13064" max="13312" width="9.140625" style="3"/>
    <col min="13313" max="13313" width="8" style="3" customWidth="1"/>
    <col min="13314" max="13316" width="20.7109375" style="3" customWidth="1"/>
    <col min="13317" max="13318" width="15.7109375" style="3" customWidth="1"/>
    <col min="13319" max="13319" width="20.7109375" style="3" customWidth="1"/>
    <col min="13320" max="13568" width="9.140625" style="3"/>
    <col min="13569" max="13569" width="8" style="3" customWidth="1"/>
    <col min="13570" max="13572" width="20.7109375" style="3" customWidth="1"/>
    <col min="13573" max="13574" width="15.7109375" style="3" customWidth="1"/>
    <col min="13575" max="13575" width="20.7109375" style="3" customWidth="1"/>
    <col min="13576" max="13824" width="9.140625" style="3"/>
    <col min="13825" max="13825" width="8" style="3" customWidth="1"/>
    <col min="13826" max="13828" width="20.7109375" style="3" customWidth="1"/>
    <col min="13829" max="13830" width="15.7109375" style="3" customWidth="1"/>
    <col min="13831" max="13831" width="20.7109375" style="3" customWidth="1"/>
    <col min="13832" max="14080" width="9.140625" style="3"/>
    <col min="14081" max="14081" width="8" style="3" customWidth="1"/>
    <col min="14082" max="14084" width="20.7109375" style="3" customWidth="1"/>
    <col min="14085" max="14086" width="15.7109375" style="3" customWidth="1"/>
    <col min="14087" max="14087" width="20.7109375" style="3" customWidth="1"/>
    <col min="14088" max="14336" width="9.140625" style="3"/>
    <col min="14337" max="14337" width="8" style="3" customWidth="1"/>
    <col min="14338" max="14340" width="20.7109375" style="3" customWidth="1"/>
    <col min="14341" max="14342" width="15.7109375" style="3" customWidth="1"/>
    <col min="14343" max="14343" width="20.7109375" style="3" customWidth="1"/>
    <col min="14344" max="14592" width="9.140625" style="3"/>
    <col min="14593" max="14593" width="8" style="3" customWidth="1"/>
    <col min="14594" max="14596" width="20.7109375" style="3" customWidth="1"/>
    <col min="14597" max="14598" width="15.7109375" style="3" customWidth="1"/>
    <col min="14599" max="14599" width="20.7109375" style="3" customWidth="1"/>
    <col min="14600" max="14848" width="9.140625" style="3"/>
    <col min="14849" max="14849" width="8" style="3" customWidth="1"/>
    <col min="14850" max="14852" width="20.7109375" style="3" customWidth="1"/>
    <col min="14853" max="14854" width="15.7109375" style="3" customWidth="1"/>
    <col min="14855" max="14855" width="20.7109375" style="3" customWidth="1"/>
    <col min="14856" max="15104" width="9.140625" style="3"/>
    <col min="15105" max="15105" width="8" style="3" customWidth="1"/>
    <col min="15106" max="15108" width="20.7109375" style="3" customWidth="1"/>
    <col min="15109" max="15110" width="15.7109375" style="3" customWidth="1"/>
    <col min="15111" max="15111" width="20.7109375" style="3" customWidth="1"/>
    <col min="15112" max="15360" width="9.140625" style="3"/>
    <col min="15361" max="15361" width="8" style="3" customWidth="1"/>
    <col min="15362" max="15364" width="20.7109375" style="3" customWidth="1"/>
    <col min="15365" max="15366" width="15.7109375" style="3" customWidth="1"/>
    <col min="15367" max="15367" width="20.7109375" style="3" customWidth="1"/>
    <col min="15368" max="15616" width="9.140625" style="3"/>
    <col min="15617" max="15617" width="8" style="3" customWidth="1"/>
    <col min="15618" max="15620" width="20.7109375" style="3" customWidth="1"/>
    <col min="15621" max="15622" width="15.7109375" style="3" customWidth="1"/>
    <col min="15623" max="15623" width="20.7109375" style="3" customWidth="1"/>
    <col min="15624" max="15872" width="9.140625" style="3"/>
    <col min="15873" max="15873" width="8" style="3" customWidth="1"/>
    <col min="15874" max="15876" width="20.7109375" style="3" customWidth="1"/>
    <col min="15877" max="15878" width="15.7109375" style="3" customWidth="1"/>
    <col min="15879" max="15879" width="20.7109375" style="3" customWidth="1"/>
    <col min="15880" max="16128" width="9.140625" style="3"/>
    <col min="16129" max="16129" width="8" style="3" customWidth="1"/>
    <col min="16130" max="16132" width="20.7109375" style="3" customWidth="1"/>
    <col min="16133" max="16134" width="15.7109375" style="3" customWidth="1"/>
    <col min="16135" max="16135" width="20.7109375" style="3" customWidth="1"/>
    <col min="16136" max="16384" width="9.140625" style="3"/>
  </cols>
  <sheetData>
    <row r="1" spans="1:7" ht="18.75" customHeight="1" x14ac:dyDescent="0.25">
      <c r="A1" s="91" t="s">
        <v>190</v>
      </c>
      <c r="B1" s="92"/>
      <c r="C1" s="92"/>
      <c r="D1" s="92"/>
      <c r="E1" s="92"/>
      <c r="F1" s="92"/>
      <c r="G1" s="93"/>
    </row>
    <row r="2" spans="1:7" ht="9.9499999999999993" customHeight="1" x14ac:dyDescent="0.25">
      <c r="A2" s="4"/>
      <c r="B2" s="5"/>
      <c r="C2" s="5"/>
      <c r="D2" s="5"/>
      <c r="E2" s="5"/>
      <c r="F2" s="5"/>
      <c r="G2" s="6"/>
    </row>
    <row r="3" spans="1:7" s="7" customFormat="1" ht="12.75" x14ac:dyDescent="0.2">
      <c r="A3" s="98" t="s">
        <v>2</v>
      </c>
      <c r="B3" s="99"/>
      <c r="C3" s="99"/>
      <c r="D3" s="99"/>
      <c r="E3" s="99"/>
      <c r="F3" s="99"/>
      <c r="G3" s="100"/>
    </row>
    <row r="4" spans="1:7" s="7" customFormat="1" ht="9.9499999999999993" customHeight="1" x14ac:dyDescent="0.2">
      <c r="A4" s="8"/>
      <c r="B4" s="9"/>
      <c r="G4" s="10"/>
    </row>
    <row r="5" spans="1:7" s="7" customFormat="1" ht="25.5" customHeight="1" x14ac:dyDescent="0.2">
      <c r="A5" s="94" t="s">
        <v>3</v>
      </c>
      <c r="B5" s="95"/>
      <c r="C5" s="96"/>
      <c r="D5" s="11" t="s">
        <v>173</v>
      </c>
      <c r="E5" s="94" t="s">
        <v>4</v>
      </c>
      <c r="F5" s="96"/>
      <c r="G5" s="12" t="s">
        <v>5</v>
      </c>
    </row>
    <row r="6" spans="1:7" s="7" customFormat="1" ht="26.25" customHeight="1" x14ac:dyDescent="0.2">
      <c r="A6" s="94" t="s">
        <v>6</v>
      </c>
      <c r="B6" s="95"/>
      <c r="C6" s="96"/>
      <c r="D6" s="13" t="s">
        <v>7</v>
      </c>
      <c r="E6" s="94" t="s">
        <v>8</v>
      </c>
      <c r="F6" s="96"/>
      <c r="G6" s="71">
        <v>12</v>
      </c>
    </row>
    <row r="7" spans="1:7" s="7" customFormat="1" ht="24.75" customHeight="1" x14ac:dyDescent="0.2">
      <c r="A7" s="94" t="s">
        <v>9</v>
      </c>
      <c r="B7" s="95"/>
      <c r="C7" s="96"/>
      <c r="D7" s="13"/>
      <c r="E7" s="94" t="s">
        <v>10</v>
      </c>
      <c r="F7" s="96"/>
      <c r="G7" s="71">
        <v>12</v>
      </c>
    </row>
    <row r="8" spans="1:7" s="7" customFormat="1" ht="38.25" customHeight="1" x14ac:dyDescent="0.2">
      <c r="A8" s="94" t="s">
        <v>11</v>
      </c>
      <c r="B8" s="95"/>
      <c r="C8" s="96"/>
      <c r="D8" s="15" t="s">
        <v>177</v>
      </c>
      <c r="E8" s="94" t="s">
        <v>12</v>
      </c>
      <c r="F8" s="96"/>
      <c r="G8" s="13"/>
    </row>
    <row r="9" spans="1:7" s="7" customFormat="1" ht="9.9499999999999993" customHeight="1" x14ac:dyDescent="0.2">
      <c r="A9" s="8"/>
      <c r="B9" s="9"/>
      <c r="G9" s="16"/>
    </row>
    <row r="10" spans="1:7" s="17" customFormat="1" ht="20.25" customHeight="1" x14ac:dyDescent="0.2">
      <c r="A10" s="97" t="s">
        <v>13</v>
      </c>
      <c r="B10" s="97"/>
      <c r="C10" s="97"/>
      <c r="D10" s="97"/>
      <c r="E10" s="97"/>
      <c r="F10" s="97"/>
      <c r="G10" s="97"/>
    </row>
    <row r="11" spans="1:7" s="17" customFormat="1" ht="12.75" x14ac:dyDescent="0.2">
      <c r="A11" s="98" t="s">
        <v>14</v>
      </c>
      <c r="B11" s="99"/>
      <c r="C11" s="99"/>
      <c r="D11" s="99"/>
      <c r="E11" s="99"/>
      <c r="F11" s="99"/>
      <c r="G11" s="100"/>
    </row>
    <row r="12" spans="1:7" s="17" customFormat="1" ht="40.5" customHeight="1" x14ac:dyDescent="0.2">
      <c r="A12" s="94" t="s">
        <v>15</v>
      </c>
      <c r="B12" s="95"/>
      <c r="C12" s="95"/>
      <c r="D12" s="95"/>
      <c r="E12" s="95"/>
      <c r="F12" s="108"/>
      <c r="G12" s="18" t="s">
        <v>188</v>
      </c>
    </row>
    <row r="13" spans="1:7" s="17" customFormat="1" ht="24.95" customHeight="1" x14ac:dyDescent="0.2">
      <c r="A13" s="94" t="s">
        <v>16</v>
      </c>
      <c r="B13" s="95"/>
      <c r="C13" s="95"/>
      <c r="D13" s="95"/>
      <c r="E13" s="95"/>
      <c r="F13" s="108"/>
      <c r="G13" s="19">
        <v>0</v>
      </c>
    </row>
    <row r="14" spans="1:7" s="17" customFormat="1" ht="36.75" customHeight="1" x14ac:dyDescent="0.2">
      <c r="A14" s="94" t="s">
        <v>17</v>
      </c>
      <c r="B14" s="95"/>
      <c r="C14" s="95"/>
      <c r="D14" s="95"/>
      <c r="E14" s="95"/>
      <c r="F14" s="108"/>
      <c r="G14" s="18" t="str">
        <f>G12</f>
        <v>Servente de obras CBO-717020</v>
      </c>
    </row>
    <row r="15" spans="1:7" s="17" customFormat="1" ht="24.95" customHeight="1" x14ac:dyDescent="0.2">
      <c r="A15" s="94" t="s">
        <v>18</v>
      </c>
      <c r="B15" s="95"/>
      <c r="C15" s="95"/>
      <c r="D15" s="95"/>
      <c r="E15" s="95"/>
      <c r="F15" s="108"/>
      <c r="G15" s="20"/>
    </row>
    <row r="16" spans="1:7" s="7" customFormat="1" ht="15.75" customHeight="1" x14ac:dyDescent="0.2">
      <c r="A16" s="109" t="s">
        <v>19</v>
      </c>
      <c r="B16" s="110"/>
      <c r="C16" s="110"/>
      <c r="D16" s="110"/>
      <c r="E16" s="110"/>
      <c r="F16" s="110"/>
      <c r="G16" s="111"/>
    </row>
    <row r="17" spans="1:7" s="7" customFormat="1" ht="6.75" customHeight="1" x14ac:dyDescent="0.2">
      <c r="A17" s="21"/>
      <c r="B17" s="22"/>
      <c r="C17" s="77"/>
      <c r="D17" s="77"/>
      <c r="E17" s="77"/>
      <c r="F17" s="77"/>
      <c r="G17" s="78"/>
    </row>
    <row r="18" spans="1:7" s="7" customFormat="1" ht="12.75" x14ac:dyDescent="0.2">
      <c r="A18" s="97" t="s">
        <v>20</v>
      </c>
      <c r="B18" s="97"/>
      <c r="C18" s="97"/>
      <c r="D18" s="97"/>
      <c r="E18" s="97"/>
      <c r="F18" s="97"/>
      <c r="G18" s="97"/>
    </row>
    <row r="19" spans="1:7" s="7" customFormat="1" ht="6" customHeight="1" x14ac:dyDescent="0.2">
      <c r="A19" s="21"/>
      <c r="B19" s="22"/>
      <c r="C19" s="77"/>
      <c r="D19" s="77"/>
      <c r="E19" s="77"/>
      <c r="F19" s="77"/>
      <c r="G19" s="78"/>
    </row>
    <row r="20" spans="1:7" s="7" customFormat="1" ht="12.75" x14ac:dyDescent="0.2">
      <c r="A20" s="98" t="s">
        <v>21</v>
      </c>
      <c r="B20" s="99"/>
      <c r="C20" s="99"/>
      <c r="D20" s="99"/>
      <c r="E20" s="99"/>
      <c r="F20" s="99"/>
      <c r="G20" s="100"/>
    </row>
    <row r="21" spans="1:7" s="7" customFormat="1" ht="12.75" customHeight="1" x14ac:dyDescent="0.2">
      <c r="A21" s="71">
        <v>1</v>
      </c>
      <c r="B21" s="71"/>
      <c r="C21" s="101" t="s">
        <v>22</v>
      </c>
      <c r="D21" s="101"/>
      <c r="E21" s="101"/>
      <c r="F21" s="101"/>
      <c r="G21" s="71" t="s">
        <v>23</v>
      </c>
    </row>
    <row r="22" spans="1:7" s="7" customFormat="1" ht="12.75" x14ac:dyDescent="0.2">
      <c r="A22" s="84" t="s">
        <v>24</v>
      </c>
      <c r="B22" s="102" t="s">
        <v>189</v>
      </c>
      <c r="C22" s="103"/>
      <c r="D22" s="103"/>
      <c r="E22" s="103"/>
      <c r="F22" s="104"/>
      <c r="G22" s="26">
        <v>1335.78</v>
      </c>
    </row>
    <row r="23" spans="1:7" s="7" customFormat="1" ht="12.75" x14ac:dyDescent="0.2">
      <c r="A23" s="27" t="s">
        <v>25</v>
      </c>
      <c r="B23" s="105" t="s">
        <v>26</v>
      </c>
      <c r="C23" s="106"/>
      <c r="D23" s="106"/>
      <c r="E23" s="106"/>
      <c r="F23" s="107"/>
      <c r="G23" s="26">
        <v>0</v>
      </c>
    </row>
    <row r="24" spans="1:7" s="7" customFormat="1" ht="12.75" x14ac:dyDescent="0.2">
      <c r="A24" s="27" t="s">
        <v>27</v>
      </c>
      <c r="B24" s="74" t="s">
        <v>28</v>
      </c>
      <c r="C24" s="75"/>
      <c r="D24" s="75"/>
      <c r="E24" s="75"/>
      <c r="F24" s="76"/>
      <c r="G24" s="26">
        <v>0</v>
      </c>
    </row>
    <row r="25" spans="1:7" s="7" customFormat="1" ht="12.75" x14ac:dyDescent="0.2">
      <c r="A25" s="27" t="s">
        <v>29</v>
      </c>
      <c r="B25" s="74" t="s">
        <v>30</v>
      </c>
      <c r="C25" s="75"/>
      <c r="D25" s="75"/>
      <c r="E25" s="75"/>
      <c r="F25" s="76"/>
      <c r="G25" s="26">
        <v>0</v>
      </c>
    </row>
    <row r="26" spans="1:7" s="7" customFormat="1" ht="12.75" x14ac:dyDescent="0.2">
      <c r="A26" s="27" t="s">
        <v>25</v>
      </c>
      <c r="B26" s="105" t="s">
        <v>31</v>
      </c>
      <c r="C26" s="106"/>
      <c r="D26" s="106"/>
      <c r="E26" s="106"/>
      <c r="F26" s="107"/>
      <c r="G26" s="26">
        <v>0</v>
      </c>
    </row>
    <row r="27" spans="1:7" s="7" customFormat="1" ht="14.25" customHeight="1" x14ac:dyDescent="0.2">
      <c r="A27" s="114" t="s">
        <v>32</v>
      </c>
      <c r="B27" s="115"/>
      <c r="C27" s="115"/>
      <c r="D27" s="115"/>
      <c r="E27" s="115"/>
      <c r="F27" s="116"/>
      <c r="G27" s="31">
        <f>SUM(G22:G26)</f>
        <v>1335.78</v>
      </c>
    </row>
    <row r="28" spans="1:7" s="7" customFormat="1" ht="9.9499999999999993" customHeight="1" x14ac:dyDescent="0.2">
      <c r="A28" s="8"/>
      <c r="B28" s="9"/>
      <c r="C28" s="17"/>
      <c r="D28" s="17"/>
      <c r="E28" s="17"/>
      <c r="F28" s="17"/>
      <c r="G28" s="32"/>
    </row>
    <row r="29" spans="1:7" ht="15" customHeight="1" x14ac:dyDescent="0.25">
      <c r="A29" s="117" t="s">
        <v>33</v>
      </c>
      <c r="B29" s="117"/>
      <c r="C29" s="117"/>
      <c r="D29" s="117"/>
      <c r="E29" s="117"/>
      <c r="F29" s="117"/>
      <c r="G29" s="117" t="s">
        <v>34</v>
      </c>
    </row>
    <row r="30" spans="1:7" ht="15" customHeight="1" x14ac:dyDescent="0.25">
      <c r="A30" s="71">
        <v>2</v>
      </c>
      <c r="B30" s="71"/>
      <c r="C30" s="101" t="s">
        <v>35</v>
      </c>
      <c r="D30" s="101"/>
      <c r="E30" s="101"/>
      <c r="F30" s="101"/>
      <c r="G30" s="71" t="s">
        <v>23</v>
      </c>
    </row>
    <row r="31" spans="1:7" ht="12.75" customHeight="1" x14ac:dyDescent="0.25">
      <c r="A31" s="33" t="s">
        <v>36</v>
      </c>
      <c r="B31" s="118" t="s">
        <v>37</v>
      </c>
      <c r="C31" s="118"/>
      <c r="D31" s="118"/>
      <c r="E31" s="118"/>
      <c r="F31" s="118"/>
      <c r="G31" s="1">
        <v>0</v>
      </c>
    </row>
    <row r="32" spans="1:7" ht="12.75" customHeight="1" x14ac:dyDescent="0.25">
      <c r="A32" s="33" t="s">
        <v>25</v>
      </c>
      <c r="B32" s="118" t="s">
        <v>38</v>
      </c>
      <c r="C32" s="118"/>
      <c r="D32" s="118"/>
      <c r="E32" s="118"/>
      <c r="F32" s="118"/>
      <c r="G32" s="1">
        <v>0</v>
      </c>
    </row>
    <row r="33" spans="1:7" s="34" customFormat="1" ht="14.25" customHeight="1" x14ac:dyDescent="0.2">
      <c r="A33" s="33" t="s">
        <v>27</v>
      </c>
      <c r="B33" s="119" t="s">
        <v>39</v>
      </c>
      <c r="C33" s="119"/>
      <c r="D33" s="119"/>
      <c r="E33" s="119"/>
      <c r="F33" s="119"/>
      <c r="G33" s="1">
        <v>0</v>
      </c>
    </row>
    <row r="34" spans="1:7" ht="12.75" customHeight="1" x14ac:dyDescent="0.25">
      <c r="A34" s="33" t="s">
        <v>29</v>
      </c>
      <c r="B34" s="112" t="s">
        <v>40</v>
      </c>
      <c r="C34" s="112"/>
      <c r="D34" s="112"/>
      <c r="E34" s="112"/>
      <c r="F34" s="112"/>
      <c r="G34" s="1">
        <v>0</v>
      </c>
    </row>
    <row r="35" spans="1:7" ht="14.25" customHeight="1" x14ac:dyDescent="0.25">
      <c r="A35" s="35" t="s">
        <v>41</v>
      </c>
      <c r="B35" s="112" t="s">
        <v>42</v>
      </c>
      <c r="C35" s="112"/>
      <c r="D35" s="112"/>
      <c r="E35" s="112"/>
      <c r="F35" s="112"/>
      <c r="G35" s="1">
        <v>0</v>
      </c>
    </row>
    <row r="36" spans="1:7" x14ac:dyDescent="0.25">
      <c r="A36" s="36" t="s">
        <v>43</v>
      </c>
      <c r="B36" s="113" t="s">
        <v>44</v>
      </c>
      <c r="C36" s="113"/>
      <c r="D36" s="113"/>
      <c r="E36" s="113"/>
      <c r="F36" s="113"/>
      <c r="G36" s="1">
        <v>0</v>
      </c>
    </row>
    <row r="37" spans="1:7" x14ac:dyDescent="0.25">
      <c r="A37" s="114" t="s">
        <v>45</v>
      </c>
      <c r="B37" s="115"/>
      <c r="C37" s="115"/>
      <c r="D37" s="115"/>
      <c r="E37" s="115"/>
      <c r="F37" s="116"/>
      <c r="G37" s="37">
        <f>SUM(G31:G36)</f>
        <v>0</v>
      </c>
    </row>
    <row r="38" spans="1:7" s="7" customFormat="1" ht="9.9499999999999993" customHeight="1" x14ac:dyDescent="0.2">
      <c r="A38" s="8"/>
      <c r="B38" s="9"/>
      <c r="C38" s="17"/>
      <c r="D38" s="17"/>
      <c r="E38" s="17"/>
      <c r="F38" s="17"/>
      <c r="G38" s="32"/>
    </row>
    <row r="39" spans="1:7" ht="15" customHeight="1" x14ac:dyDescent="0.25">
      <c r="A39" s="117" t="s">
        <v>46</v>
      </c>
      <c r="B39" s="117"/>
      <c r="C39" s="117"/>
      <c r="D39" s="117"/>
      <c r="E39" s="117"/>
      <c r="F39" s="117"/>
      <c r="G39" s="117" t="s">
        <v>34</v>
      </c>
    </row>
    <row r="40" spans="1:7" x14ac:dyDescent="0.25">
      <c r="A40" s="71">
        <v>3</v>
      </c>
      <c r="B40" s="98" t="s">
        <v>47</v>
      </c>
      <c r="C40" s="99"/>
      <c r="D40" s="99"/>
      <c r="E40" s="99"/>
      <c r="F40" s="100"/>
      <c r="G40" s="71" t="s">
        <v>23</v>
      </c>
    </row>
    <row r="41" spans="1:7" ht="12.75" customHeight="1" x14ac:dyDescent="0.25">
      <c r="A41" s="15" t="s">
        <v>36</v>
      </c>
      <c r="B41" s="128" t="s">
        <v>48</v>
      </c>
      <c r="C41" s="129"/>
      <c r="D41" s="129"/>
      <c r="E41" s="129"/>
      <c r="F41" s="130"/>
      <c r="G41" s="1">
        <v>30</v>
      </c>
    </row>
    <row r="42" spans="1:7" ht="12.75" customHeight="1" x14ac:dyDescent="0.25">
      <c r="A42" s="15" t="s">
        <v>25</v>
      </c>
      <c r="B42" s="128" t="s">
        <v>49</v>
      </c>
      <c r="C42" s="131"/>
      <c r="D42" s="131"/>
      <c r="E42" s="131"/>
      <c r="F42" s="132"/>
      <c r="G42" s="1">
        <v>30</v>
      </c>
    </row>
    <row r="43" spans="1:7" ht="12.75" customHeight="1" x14ac:dyDescent="0.25">
      <c r="A43" s="15" t="s">
        <v>27</v>
      </c>
      <c r="B43" s="128" t="s">
        <v>176</v>
      </c>
      <c r="C43" s="131"/>
      <c r="D43" s="131"/>
      <c r="E43" s="131"/>
      <c r="F43" s="132"/>
      <c r="G43" s="1">
        <v>38.33</v>
      </c>
    </row>
    <row r="44" spans="1:7" x14ac:dyDescent="0.25">
      <c r="A44" s="38" t="s">
        <v>25</v>
      </c>
      <c r="B44" s="133" t="s">
        <v>50</v>
      </c>
      <c r="C44" s="134"/>
      <c r="D44" s="134"/>
      <c r="E44" s="134"/>
      <c r="F44" s="135"/>
      <c r="G44" s="1">
        <v>0</v>
      </c>
    </row>
    <row r="45" spans="1:7" x14ac:dyDescent="0.25">
      <c r="A45" s="114" t="s">
        <v>51</v>
      </c>
      <c r="B45" s="115"/>
      <c r="C45" s="115"/>
      <c r="D45" s="115"/>
      <c r="E45" s="115"/>
      <c r="F45" s="116"/>
      <c r="G45" s="37">
        <f>SUM(G41:G44)</f>
        <v>98.33</v>
      </c>
    </row>
    <row r="46" spans="1:7" s="7" customFormat="1" ht="9.9499999999999993" customHeight="1" x14ac:dyDescent="0.2">
      <c r="A46" s="8"/>
      <c r="B46" s="9"/>
      <c r="C46" s="17"/>
      <c r="D46" s="17"/>
      <c r="E46" s="17"/>
      <c r="F46" s="17"/>
      <c r="G46" s="32"/>
    </row>
    <row r="47" spans="1:7" ht="15" customHeight="1" x14ac:dyDescent="0.25">
      <c r="A47" s="117" t="s">
        <v>52</v>
      </c>
      <c r="B47" s="117"/>
      <c r="C47" s="117"/>
      <c r="D47" s="117"/>
      <c r="E47" s="117"/>
      <c r="F47" s="117"/>
      <c r="G47" s="117"/>
    </row>
    <row r="48" spans="1:7" ht="15" customHeight="1" x14ac:dyDescent="0.25">
      <c r="A48" s="120" t="s">
        <v>53</v>
      </c>
      <c r="B48" s="121"/>
      <c r="C48" s="121"/>
      <c r="D48" s="121"/>
      <c r="E48" s="121"/>
      <c r="F48" s="121"/>
      <c r="G48" s="122"/>
    </row>
    <row r="49" spans="1:7" ht="15" customHeight="1" x14ac:dyDescent="0.25">
      <c r="A49" s="71" t="s">
        <v>54</v>
      </c>
      <c r="B49" s="123" t="s">
        <v>55</v>
      </c>
      <c r="C49" s="124"/>
      <c r="D49" s="124"/>
      <c r="E49" s="125"/>
      <c r="F49" s="71" t="s">
        <v>1</v>
      </c>
      <c r="G49" s="39" t="s">
        <v>56</v>
      </c>
    </row>
    <row r="50" spans="1:7" ht="15" customHeight="1" x14ac:dyDescent="0.25">
      <c r="A50" s="15" t="s">
        <v>36</v>
      </c>
      <c r="B50" s="126" t="s">
        <v>57</v>
      </c>
      <c r="C50" s="127"/>
      <c r="D50" s="127"/>
      <c r="E50" s="96"/>
      <c r="F50" s="40">
        <v>0.2</v>
      </c>
      <c r="G50" s="2">
        <f t="shared" ref="G50:G57" si="0">ROUND(F50*$G$27,2)</f>
        <v>267.16000000000003</v>
      </c>
    </row>
    <row r="51" spans="1:7" ht="15" customHeight="1" x14ac:dyDescent="0.25">
      <c r="A51" s="15" t="s">
        <v>25</v>
      </c>
      <c r="B51" s="126" t="s">
        <v>58</v>
      </c>
      <c r="C51" s="127"/>
      <c r="D51" s="127"/>
      <c r="E51" s="96"/>
      <c r="F51" s="40">
        <v>1.4999999999999999E-2</v>
      </c>
      <c r="G51" s="2">
        <f t="shared" si="0"/>
        <v>20.04</v>
      </c>
    </row>
    <row r="52" spans="1:7" ht="15" customHeight="1" x14ac:dyDescent="0.25">
      <c r="A52" s="15" t="s">
        <v>27</v>
      </c>
      <c r="B52" s="126" t="s">
        <v>59</v>
      </c>
      <c r="C52" s="127"/>
      <c r="D52" s="127"/>
      <c r="E52" s="96"/>
      <c r="F52" s="40">
        <v>0.01</v>
      </c>
      <c r="G52" s="2">
        <f t="shared" si="0"/>
        <v>13.36</v>
      </c>
    </row>
    <row r="53" spans="1:7" ht="15" customHeight="1" x14ac:dyDescent="0.25">
      <c r="A53" s="15" t="s">
        <v>29</v>
      </c>
      <c r="B53" s="126" t="s">
        <v>60</v>
      </c>
      <c r="C53" s="127"/>
      <c r="D53" s="127"/>
      <c r="E53" s="96"/>
      <c r="F53" s="40">
        <v>2E-3</v>
      </c>
      <c r="G53" s="2">
        <f t="shared" si="0"/>
        <v>2.67</v>
      </c>
    </row>
    <row r="54" spans="1:7" ht="15" customHeight="1" x14ac:dyDescent="0.25">
      <c r="A54" s="15" t="s">
        <v>41</v>
      </c>
      <c r="B54" s="126" t="s">
        <v>61</v>
      </c>
      <c r="C54" s="127"/>
      <c r="D54" s="127"/>
      <c r="E54" s="96"/>
      <c r="F54" s="40">
        <v>2.5000000000000001E-2</v>
      </c>
      <c r="G54" s="2">
        <f t="shared" si="0"/>
        <v>33.39</v>
      </c>
    </row>
    <row r="55" spans="1:7" s="34" customFormat="1" ht="15" customHeight="1" x14ac:dyDescent="0.2">
      <c r="A55" s="15" t="s">
        <v>43</v>
      </c>
      <c r="B55" s="126" t="s">
        <v>62</v>
      </c>
      <c r="C55" s="127"/>
      <c r="D55" s="127"/>
      <c r="E55" s="96"/>
      <c r="F55" s="40">
        <v>0.08</v>
      </c>
      <c r="G55" s="2">
        <f t="shared" si="0"/>
        <v>106.86</v>
      </c>
    </row>
    <row r="56" spans="1:7" ht="15" customHeight="1" x14ac:dyDescent="0.25">
      <c r="A56" s="15" t="s">
        <v>63</v>
      </c>
      <c r="B56" s="126" t="s">
        <v>64</v>
      </c>
      <c r="C56" s="127"/>
      <c r="D56" s="127"/>
      <c r="E56" s="96"/>
      <c r="F56" s="40">
        <v>0.03</v>
      </c>
      <c r="G56" s="2">
        <f t="shared" si="0"/>
        <v>40.07</v>
      </c>
    </row>
    <row r="57" spans="1:7" ht="15" customHeight="1" x14ac:dyDescent="0.25">
      <c r="A57" s="15" t="s">
        <v>65</v>
      </c>
      <c r="B57" s="126" t="s">
        <v>66</v>
      </c>
      <c r="C57" s="127"/>
      <c r="D57" s="127"/>
      <c r="E57" s="96"/>
      <c r="F57" s="40">
        <v>6.0000000000000001E-3</v>
      </c>
      <c r="G57" s="2">
        <f t="shared" si="0"/>
        <v>8.01</v>
      </c>
    </row>
    <row r="58" spans="1:7" ht="15" customHeight="1" x14ac:dyDescent="0.25">
      <c r="A58" s="114" t="s">
        <v>67</v>
      </c>
      <c r="B58" s="115"/>
      <c r="C58" s="115"/>
      <c r="D58" s="115"/>
      <c r="E58" s="116"/>
      <c r="F58" s="41">
        <f>SUM(F50:F57)</f>
        <v>0.3680000000000001</v>
      </c>
      <c r="G58" s="37">
        <f>SUM(G50:G57)</f>
        <v>491.56000000000006</v>
      </c>
    </row>
    <row r="59" spans="1:7" ht="9.9499999999999993" customHeight="1" x14ac:dyDescent="0.25">
      <c r="A59" s="72"/>
      <c r="B59" s="73"/>
      <c r="C59" s="80"/>
      <c r="D59" s="80"/>
      <c r="E59" s="80"/>
      <c r="F59" s="45"/>
      <c r="G59" s="83"/>
    </row>
    <row r="60" spans="1:7" ht="15" customHeight="1" x14ac:dyDescent="0.25">
      <c r="A60" s="120" t="s">
        <v>68</v>
      </c>
      <c r="B60" s="121"/>
      <c r="C60" s="121"/>
      <c r="D60" s="121"/>
      <c r="E60" s="121"/>
      <c r="F60" s="121"/>
      <c r="G60" s="122"/>
    </row>
    <row r="61" spans="1:7" ht="15" customHeight="1" x14ac:dyDescent="0.25">
      <c r="A61" s="71" t="s">
        <v>69</v>
      </c>
      <c r="B61" s="136" t="s">
        <v>70</v>
      </c>
      <c r="C61" s="137"/>
      <c r="D61" s="137"/>
      <c r="E61" s="138"/>
      <c r="F61" s="71" t="s">
        <v>1</v>
      </c>
      <c r="G61" s="39" t="s">
        <v>56</v>
      </c>
    </row>
    <row r="62" spans="1:7" x14ac:dyDescent="0.25">
      <c r="A62" s="15" t="s">
        <v>36</v>
      </c>
      <c r="B62" s="126" t="s">
        <v>71</v>
      </c>
      <c r="C62" s="127"/>
      <c r="D62" s="127"/>
      <c r="E62" s="96"/>
      <c r="F62" s="40">
        <v>8.3299999999999999E-2</v>
      </c>
      <c r="G62" s="2">
        <f>ROUND(F62*$G$27,2)</f>
        <v>111.27</v>
      </c>
    </row>
    <row r="63" spans="1:7" x14ac:dyDescent="0.25">
      <c r="A63" s="33" t="s">
        <v>25</v>
      </c>
      <c r="B63" s="126" t="s">
        <v>72</v>
      </c>
      <c r="C63" s="127"/>
      <c r="D63" s="127"/>
      <c r="E63" s="96"/>
      <c r="F63" s="40">
        <v>2.7799999999999998E-2</v>
      </c>
      <c r="G63" s="2">
        <f>ROUND(F63*$G$27,2)</f>
        <v>37.130000000000003</v>
      </c>
    </row>
    <row r="64" spans="1:7" ht="15" customHeight="1" x14ac:dyDescent="0.25">
      <c r="A64" s="114" t="s">
        <v>0</v>
      </c>
      <c r="B64" s="115"/>
      <c r="C64" s="115"/>
      <c r="D64" s="115"/>
      <c r="E64" s="115"/>
      <c r="F64" s="116"/>
      <c r="G64" s="2">
        <f>SUM(G62:G63)</f>
        <v>148.4</v>
      </c>
    </row>
    <row r="65" spans="1:7" ht="12.75" customHeight="1" x14ac:dyDescent="0.25">
      <c r="A65" s="33" t="s">
        <v>27</v>
      </c>
      <c r="B65" s="126" t="s">
        <v>73</v>
      </c>
      <c r="C65" s="127"/>
      <c r="D65" s="127"/>
      <c r="E65" s="127"/>
      <c r="F65" s="96"/>
      <c r="G65" s="2">
        <f>ROUND(F58*$G$64,2)</f>
        <v>54.61</v>
      </c>
    </row>
    <row r="66" spans="1:7" ht="15" customHeight="1" x14ac:dyDescent="0.25">
      <c r="A66" s="114" t="s">
        <v>74</v>
      </c>
      <c r="B66" s="115"/>
      <c r="C66" s="115"/>
      <c r="D66" s="115"/>
      <c r="E66" s="115"/>
      <c r="F66" s="116"/>
      <c r="G66" s="37">
        <f>SUM(G65,G64)</f>
        <v>203.01</v>
      </c>
    </row>
    <row r="67" spans="1:7" ht="9.9499999999999993" customHeight="1" x14ac:dyDescent="0.25">
      <c r="A67" s="72"/>
      <c r="B67" s="73"/>
      <c r="C67" s="80"/>
      <c r="D67" s="80"/>
      <c r="E67" s="80"/>
      <c r="F67" s="45"/>
      <c r="G67" s="83"/>
    </row>
    <row r="68" spans="1:7" ht="15" customHeight="1" x14ac:dyDescent="0.25">
      <c r="A68" s="120" t="s">
        <v>75</v>
      </c>
      <c r="B68" s="121"/>
      <c r="C68" s="121"/>
      <c r="D68" s="121"/>
      <c r="E68" s="121"/>
      <c r="F68" s="121"/>
      <c r="G68" s="122"/>
    </row>
    <row r="69" spans="1:7" ht="15" customHeight="1" x14ac:dyDescent="0.25">
      <c r="A69" s="71" t="s">
        <v>76</v>
      </c>
      <c r="B69" s="136" t="s">
        <v>77</v>
      </c>
      <c r="C69" s="137"/>
      <c r="D69" s="137"/>
      <c r="E69" s="137"/>
      <c r="F69" s="138"/>
      <c r="G69" s="39" t="s">
        <v>56</v>
      </c>
    </row>
    <row r="70" spans="1:7" ht="15" customHeight="1" x14ac:dyDescent="0.25">
      <c r="A70" s="15" t="s">
        <v>36</v>
      </c>
      <c r="B70" s="126" t="s">
        <v>78</v>
      </c>
      <c r="C70" s="127"/>
      <c r="D70" s="127"/>
      <c r="E70" s="127"/>
      <c r="F70" s="96"/>
      <c r="G70" s="2">
        <f>G27*0.073%</f>
        <v>0.97511939999999997</v>
      </c>
    </row>
    <row r="71" spans="1:7" ht="15" customHeight="1" x14ac:dyDescent="0.25">
      <c r="A71" s="15" t="s">
        <v>25</v>
      </c>
      <c r="B71" s="126" t="s">
        <v>79</v>
      </c>
      <c r="C71" s="127"/>
      <c r="D71" s="127"/>
      <c r="E71" s="127"/>
      <c r="F71" s="96"/>
      <c r="G71" s="2">
        <f>ROUND(F58*$G$70,2)</f>
        <v>0.36</v>
      </c>
    </row>
    <row r="72" spans="1:7" ht="15" customHeight="1" x14ac:dyDescent="0.25">
      <c r="A72" s="114" t="s">
        <v>80</v>
      </c>
      <c r="B72" s="115"/>
      <c r="C72" s="115"/>
      <c r="D72" s="115"/>
      <c r="E72" s="115"/>
      <c r="F72" s="116"/>
      <c r="G72" s="37">
        <f>SUM(G70:G71)</f>
        <v>1.3351194</v>
      </c>
    </row>
    <row r="73" spans="1:7" ht="9.9499999999999993" customHeight="1" x14ac:dyDescent="0.25">
      <c r="A73" s="72"/>
      <c r="B73" s="73"/>
      <c r="C73" s="80"/>
      <c r="D73" s="80"/>
      <c r="E73" s="80"/>
      <c r="F73" s="45"/>
      <c r="G73" s="83"/>
    </row>
    <row r="74" spans="1:7" ht="15" customHeight="1" x14ac:dyDescent="0.25">
      <c r="A74" s="120" t="s">
        <v>81</v>
      </c>
      <c r="B74" s="121"/>
      <c r="C74" s="121"/>
      <c r="D74" s="121"/>
      <c r="E74" s="121"/>
      <c r="F74" s="121"/>
      <c r="G74" s="122"/>
    </row>
    <row r="75" spans="1:7" ht="18" customHeight="1" x14ac:dyDescent="0.25">
      <c r="A75" s="71" t="s">
        <v>82</v>
      </c>
      <c r="B75" s="136" t="s">
        <v>83</v>
      </c>
      <c r="C75" s="137"/>
      <c r="D75" s="137"/>
      <c r="E75" s="137"/>
      <c r="F75" s="138"/>
      <c r="G75" s="39" t="s">
        <v>56</v>
      </c>
    </row>
    <row r="76" spans="1:7" x14ac:dyDescent="0.25">
      <c r="A76" s="15" t="s">
        <v>36</v>
      </c>
      <c r="B76" s="126" t="s">
        <v>84</v>
      </c>
      <c r="C76" s="127"/>
      <c r="D76" s="127"/>
      <c r="E76" s="127"/>
      <c r="F76" s="96"/>
      <c r="G76" s="2">
        <f>G27*0.42039%</f>
        <v>5.6154855420000001</v>
      </c>
    </row>
    <row r="77" spans="1:7" ht="12.75" customHeight="1" x14ac:dyDescent="0.25">
      <c r="A77" s="15" t="s">
        <v>25</v>
      </c>
      <c r="B77" s="126" t="s">
        <v>85</v>
      </c>
      <c r="C77" s="127"/>
      <c r="D77" s="127"/>
      <c r="E77" s="127"/>
      <c r="F77" s="96"/>
      <c r="G77" s="2">
        <f>ROUND(F58*$G$76,2)</f>
        <v>2.0699999999999998</v>
      </c>
    </row>
    <row r="78" spans="1:7" ht="12.75" customHeight="1" x14ac:dyDescent="0.25">
      <c r="A78" s="15" t="s">
        <v>27</v>
      </c>
      <c r="B78" s="126" t="s">
        <v>86</v>
      </c>
      <c r="C78" s="127"/>
      <c r="D78" s="127"/>
      <c r="E78" s="127"/>
      <c r="F78" s="96"/>
      <c r="G78" s="2">
        <f>ROUND(F55*G76,2)</f>
        <v>0.45</v>
      </c>
    </row>
    <row r="79" spans="1:7" ht="12.75" customHeight="1" x14ac:dyDescent="0.25">
      <c r="A79" s="15" t="s">
        <v>29</v>
      </c>
      <c r="B79" s="126" t="s">
        <v>87</v>
      </c>
      <c r="C79" s="127"/>
      <c r="D79" s="127"/>
      <c r="E79" s="127"/>
      <c r="F79" s="96"/>
      <c r="G79" s="2">
        <f>G27*1.27155%</f>
        <v>16.985110589999998</v>
      </c>
    </row>
    <row r="80" spans="1:7" ht="12.75" customHeight="1" x14ac:dyDescent="0.25">
      <c r="A80" s="15" t="s">
        <v>41</v>
      </c>
      <c r="B80" s="126" t="s">
        <v>88</v>
      </c>
      <c r="C80" s="127"/>
      <c r="D80" s="127"/>
      <c r="E80" s="127"/>
      <c r="F80" s="96"/>
      <c r="G80" s="2">
        <f>ROUND(F58*$G$79,2)</f>
        <v>6.25</v>
      </c>
    </row>
    <row r="81" spans="1:7" ht="12.75" customHeight="1" x14ac:dyDescent="0.25">
      <c r="A81" s="15" t="s">
        <v>43</v>
      </c>
      <c r="B81" s="126" t="s">
        <v>89</v>
      </c>
      <c r="C81" s="127"/>
      <c r="D81" s="127"/>
      <c r="E81" s="127"/>
      <c r="F81" s="96"/>
      <c r="G81" s="2">
        <f>ROUND(F55*G79,2)</f>
        <v>1.36</v>
      </c>
    </row>
    <row r="82" spans="1:7" ht="14.1" customHeight="1" x14ac:dyDescent="0.25">
      <c r="A82" s="114" t="s">
        <v>90</v>
      </c>
      <c r="B82" s="115"/>
      <c r="C82" s="115"/>
      <c r="D82" s="115"/>
      <c r="E82" s="115"/>
      <c r="F82" s="116"/>
      <c r="G82" s="37">
        <f>SUM(G76:G81)</f>
        <v>32.730596131999995</v>
      </c>
    </row>
    <row r="83" spans="1:7" ht="9.9499999999999993" customHeight="1" x14ac:dyDescent="0.25">
      <c r="A83" s="72"/>
      <c r="B83" s="73"/>
      <c r="C83" s="80"/>
      <c r="D83" s="80"/>
      <c r="E83" s="80"/>
      <c r="F83" s="45"/>
      <c r="G83" s="83"/>
    </row>
    <row r="84" spans="1:7" ht="15" customHeight="1" x14ac:dyDescent="0.25">
      <c r="A84" s="120" t="s">
        <v>91</v>
      </c>
      <c r="B84" s="121"/>
      <c r="C84" s="121"/>
      <c r="D84" s="121"/>
      <c r="E84" s="121"/>
      <c r="F84" s="121"/>
      <c r="G84" s="122"/>
    </row>
    <row r="85" spans="1:7" ht="18" customHeight="1" x14ac:dyDescent="0.25">
      <c r="A85" s="71" t="s">
        <v>92</v>
      </c>
      <c r="B85" s="136" t="s">
        <v>93</v>
      </c>
      <c r="C85" s="137"/>
      <c r="D85" s="137"/>
      <c r="E85" s="137"/>
      <c r="F85" s="138"/>
      <c r="G85" s="39" t="s">
        <v>56</v>
      </c>
    </row>
    <row r="86" spans="1:7" x14ac:dyDescent="0.25">
      <c r="A86" s="15" t="s">
        <v>36</v>
      </c>
      <c r="B86" s="126" t="s">
        <v>94</v>
      </c>
      <c r="C86" s="127"/>
      <c r="D86" s="127"/>
      <c r="E86" s="127"/>
      <c r="F86" s="96"/>
      <c r="G86" s="2">
        <f>G27*8.33%</f>
        <v>111.27047399999999</v>
      </c>
    </row>
    <row r="87" spans="1:7" x14ac:dyDescent="0.25">
      <c r="A87" s="15" t="s">
        <v>25</v>
      </c>
      <c r="B87" s="81" t="s">
        <v>95</v>
      </c>
      <c r="C87" s="82"/>
      <c r="D87" s="82"/>
      <c r="E87" s="82"/>
      <c r="F87" s="70"/>
      <c r="G87" s="2"/>
    </row>
    <row r="88" spans="1:7" x14ac:dyDescent="0.25">
      <c r="A88" s="15" t="s">
        <v>27</v>
      </c>
      <c r="B88" s="126" t="s">
        <v>96</v>
      </c>
      <c r="C88" s="127"/>
      <c r="D88" s="127"/>
      <c r="E88" s="127"/>
      <c r="F88" s="96"/>
      <c r="G88" s="2">
        <f>G27*1.39%</f>
        <v>18.567342</v>
      </c>
    </row>
    <row r="89" spans="1:7" x14ac:dyDescent="0.25">
      <c r="A89" s="15" t="s">
        <v>29</v>
      </c>
      <c r="B89" s="126" t="s">
        <v>97</v>
      </c>
      <c r="C89" s="127"/>
      <c r="D89" s="127"/>
      <c r="E89" s="127"/>
      <c r="F89" s="96"/>
      <c r="G89" s="2">
        <f>G27*0.02%</f>
        <v>0.267156</v>
      </c>
    </row>
    <row r="90" spans="1:7" x14ac:dyDescent="0.25">
      <c r="A90" s="15" t="s">
        <v>41</v>
      </c>
      <c r="B90" s="126" t="s">
        <v>98</v>
      </c>
      <c r="C90" s="127"/>
      <c r="D90" s="127"/>
      <c r="E90" s="127"/>
      <c r="F90" s="96"/>
      <c r="G90" s="2">
        <f>G27*0.28%</f>
        <v>3.7401840000000006</v>
      </c>
    </row>
    <row r="91" spans="1:7" ht="12.75" customHeight="1" x14ac:dyDescent="0.25">
      <c r="A91" s="15" t="s">
        <v>43</v>
      </c>
      <c r="B91" s="126" t="s">
        <v>99</v>
      </c>
      <c r="C91" s="127"/>
      <c r="D91" s="127"/>
      <c r="E91" s="127"/>
      <c r="F91" s="96"/>
      <c r="G91" s="2">
        <f>G27*0.3333%</f>
        <v>4.4521547400000001</v>
      </c>
    </row>
    <row r="92" spans="1:7" ht="12.75" customHeight="1" x14ac:dyDescent="0.25">
      <c r="A92" s="139" t="s">
        <v>100</v>
      </c>
      <c r="B92" s="140"/>
      <c r="C92" s="140"/>
      <c r="D92" s="140"/>
      <c r="E92" s="140"/>
      <c r="F92" s="141"/>
      <c r="G92" s="2">
        <f>SUM(G86:G91)</f>
        <v>138.29731074</v>
      </c>
    </row>
    <row r="93" spans="1:7" ht="12.75" customHeight="1" x14ac:dyDescent="0.25">
      <c r="A93" s="15" t="s">
        <v>63</v>
      </c>
      <c r="B93" s="126" t="s">
        <v>101</v>
      </c>
      <c r="C93" s="127"/>
      <c r="D93" s="127"/>
      <c r="E93" s="127"/>
      <c r="F93" s="96"/>
      <c r="G93" s="2">
        <f>G27*3.8%</f>
        <v>50.759639999999997</v>
      </c>
    </row>
    <row r="94" spans="1:7" ht="14.1" customHeight="1" x14ac:dyDescent="0.25">
      <c r="A94" s="114" t="s">
        <v>102</v>
      </c>
      <c r="B94" s="115"/>
      <c r="C94" s="115"/>
      <c r="D94" s="115"/>
      <c r="E94" s="115"/>
      <c r="F94" s="116"/>
      <c r="G94" s="37">
        <f>SUM(G92,G93)</f>
        <v>189.05695073999999</v>
      </c>
    </row>
    <row r="95" spans="1:7" ht="9.9499999999999993" customHeight="1" x14ac:dyDescent="0.25">
      <c r="A95" s="98"/>
      <c r="B95" s="99"/>
      <c r="C95" s="99"/>
      <c r="D95" s="99"/>
      <c r="E95" s="99"/>
      <c r="F95" s="99"/>
      <c r="G95" s="100"/>
    </row>
    <row r="96" spans="1:7" ht="15" customHeight="1" x14ac:dyDescent="0.25">
      <c r="A96" s="117" t="s">
        <v>103</v>
      </c>
      <c r="B96" s="117"/>
      <c r="C96" s="117"/>
      <c r="D96" s="117"/>
      <c r="E96" s="117"/>
      <c r="F96" s="117"/>
      <c r="G96" s="117"/>
    </row>
    <row r="97" spans="1:7" ht="15" customHeight="1" x14ac:dyDescent="0.25">
      <c r="A97" s="79">
        <v>4</v>
      </c>
      <c r="B97" s="142" t="s">
        <v>104</v>
      </c>
      <c r="C97" s="143"/>
      <c r="D97" s="143"/>
      <c r="E97" s="143"/>
      <c r="F97" s="144"/>
      <c r="G97" s="79" t="s">
        <v>56</v>
      </c>
    </row>
    <row r="98" spans="1:7" ht="15" customHeight="1" x14ac:dyDescent="0.25">
      <c r="A98" s="15" t="s">
        <v>36</v>
      </c>
      <c r="B98" s="126" t="s">
        <v>105</v>
      </c>
      <c r="C98" s="127"/>
      <c r="D98" s="127"/>
      <c r="E98" s="127"/>
      <c r="F98" s="96"/>
      <c r="G98" s="2">
        <f>G58</f>
        <v>491.56000000000006</v>
      </c>
    </row>
    <row r="99" spans="1:7" ht="15" customHeight="1" x14ac:dyDescent="0.25">
      <c r="A99" s="15" t="s">
        <v>25</v>
      </c>
      <c r="B99" s="126" t="s">
        <v>106</v>
      </c>
      <c r="C99" s="127"/>
      <c r="D99" s="127"/>
      <c r="E99" s="127"/>
      <c r="F99" s="96"/>
      <c r="G99" s="2">
        <f>G66</f>
        <v>203.01</v>
      </c>
    </row>
    <row r="100" spans="1:7" ht="15" customHeight="1" x14ac:dyDescent="0.25">
      <c r="A100" s="15" t="s">
        <v>27</v>
      </c>
      <c r="B100" s="126" t="s">
        <v>78</v>
      </c>
      <c r="C100" s="127"/>
      <c r="D100" s="127"/>
      <c r="E100" s="127"/>
      <c r="F100" s="96"/>
      <c r="G100" s="2">
        <f>G72</f>
        <v>1.3351194</v>
      </c>
    </row>
    <row r="101" spans="1:7" ht="15" customHeight="1" x14ac:dyDescent="0.25">
      <c r="A101" s="15" t="s">
        <v>29</v>
      </c>
      <c r="B101" s="126" t="s">
        <v>107</v>
      </c>
      <c r="C101" s="127"/>
      <c r="D101" s="127"/>
      <c r="E101" s="127"/>
      <c r="F101" s="96"/>
      <c r="G101" s="2">
        <f>G82</f>
        <v>32.730596131999995</v>
      </c>
    </row>
    <row r="102" spans="1:7" ht="15" customHeight="1" x14ac:dyDescent="0.25">
      <c r="A102" s="15" t="s">
        <v>41</v>
      </c>
      <c r="B102" s="126" t="s">
        <v>108</v>
      </c>
      <c r="C102" s="127"/>
      <c r="D102" s="127"/>
      <c r="E102" s="127"/>
      <c r="F102" s="96"/>
      <c r="G102" s="2">
        <f>G93</f>
        <v>50.759639999999997</v>
      </c>
    </row>
    <row r="103" spans="1:7" ht="15" customHeight="1" x14ac:dyDescent="0.25">
      <c r="A103" s="15" t="s">
        <v>43</v>
      </c>
      <c r="B103" s="126" t="s">
        <v>109</v>
      </c>
      <c r="C103" s="127"/>
      <c r="D103" s="127"/>
      <c r="E103" s="127"/>
      <c r="F103" s="96"/>
      <c r="G103" s="2">
        <f>G94</f>
        <v>189.05695073999999</v>
      </c>
    </row>
    <row r="104" spans="1:7" ht="14.1" customHeight="1" x14ac:dyDescent="0.25">
      <c r="A104" s="114" t="s">
        <v>110</v>
      </c>
      <c r="B104" s="115"/>
      <c r="C104" s="115"/>
      <c r="D104" s="115"/>
      <c r="E104" s="115"/>
      <c r="F104" s="116"/>
      <c r="G104" s="37">
        <f>SUM(G98:G103)</f>
        <v>968.45230627199999</v>
      </c>
    </row>
    <row r="105" spans="1:7" s="7" customFormat="1" ht="9.9499999999999993" customHeight="1" x14ac:dyDescent="0.2">
      <c r="A105" s="8"/>
      <c r="B105" s="9"/>
      <c r="C105" s="17"/>
      <c r="D105" s="17"/>
      <c r="E105" s="17"/>
      <c r="F105" s="17"/>
      <c r="G105" s="32"/>
    </row>
    <row r="106" spans="1:7" s="7" customFormat="1" ht="12.75" x14ac:dyDescent="0.2">
      <c r="A106" s="117" t="s">
        <v>111</v>
      </c>
      <c r="B106" s="117"/>
      <c r="C106" s="117"/>
      <c r="D106" s="117"/>
      <c r="E106" s="117"/>
      <c r="F106" s="117"/>
      <c r="G106" s="117"/>
    </row>
    <row r="107" spans="1:7" s="7" customFormat="1" ht="12.75" x14ac:dyDescent="0.2">
      <c r="A107" s="142" t="s">
        <v>112</v>
      </c>
      <c r="B107" s="143"/>
      <c r="C107" s="143"/>
      <c r="D107" s="143"/>
      <c r="E107" s="143"/>
      <c r="F107" s="144"/>
      <c r="G107" s="79" t="s">
        <v>34</v>
      </c>
    </row>
    <row r="108" spans="1:7" s="7" customFormat="1" ht="12.75" customHeight="1" x14ac:dyDescent="0.2">
      <c r="A108" s="15" t="s">
        <v>36</v>
      </c>
      <c r="B108" s="126" t="s">
        <v>113</v>
      </c>
      <c r="C108" s="127"/>
      <c r="D108" s="127"/>
      <c r="E108" s="127"/>
      <c r="F108" s="96"/>
      <c r="G108" s="51">
        <f>G27</f>
        <v>1335.78</v>
      </c>
    </row>
    <row r="109" spans="1:7" s="7" customFormat="1" ht="12.75" customHeight="1" x14ac:dyDescent="0.2">
      <c r="A109" s="15" t="s">
        <v>25</v>
      </c>
      <c r="B109" s="126" t="s">
        <v>114</v>
      </c>
      <c r="C109" s="127"/>
      <c r="D109" s="127"/>
      <c r="E109" s="127"/>
      <c r="F109" s="96"/>
      <c r="G109" s="51">
        <f>G37</f>
        <v>0</v>
      </c>
    </row>
    <row r="110" spans="1:7" s="7" customFormat="1" ht="12.75" customHeight="1" x14ac:dyDescent="0.2">
      <c r="A110" s="15" t="s">
        <v>27</v>
      </c>
      <c r="B110" s="126" t="s">
        <v>115</v>
      </c>
      <c r="C110" s="127"/>
      <c r="D110" s="127"/>
      <c r="E110" s="127"/>
      <c r="F110" s="96"/>
      <c r="G110" s="51">
        <f>G45</f>
        <v>98.33</v>
      </c>
    </row>
    <row r="111" spans="1:7" s="7" customFormat="1" ht="12.75" customHeight="1" x14ac:dyDescent="0.2">
      <c r="A111" s="15" t="s">
        <v>29</v>
      </c>
      <c r="B111" s="126" t="s">
        <v>116</v>
      </c>
      <c r="C111" s="127"/>
      <c r="D111" s="127"/>
      <c r="E111" s="127"/>
      <c r="F111" s="96"/>
      <c r="G111" s="51">
        <f>G104</f>
        <v>968.45230627199999</v>
      </c>
    </row>
    <row r="112" spans="1:7" s="7" customFormat="1" ht="12.75" x14ac:dyDescent="0.2">
      <c r="A112" s="147" t="s">
        <v>117</v>
      </c>
      <c r="B112" s="148"/>
      <c r="C112" s="148"/>
      <c r="D112" s="148"/>
      <c r="E112" s="148"/>
      <c r="F112" s="149"/>
      <c r="G112" s="37">
        <f>SUM(G108:G111)</f>
        <v>2402.5623062719997</v>
      </c>
    </row>
    <row r="113" spans="1:7" s="7" customFormat="1" ht="9.9499999999999993" customHeight="1" x14ac:dyDescent="0.2">
      <c r="A113" s="8"/>
      <c r="B113" s="9"/>
      <c r="C113" s="17"/>
      <c r="D113" s="17"/>
      <c r="E113" s="17"/>
      <c r="F113" s="17"/>
      <c r="G113" s="32"/>
    </row>
    <row r="114" spans="1:7" ht="15" customHeight="1" x14ac:dyDescent="0.25">
      <c r="A114" s="117" t="s">
        <v>118</v>
      </c>
      <c r="B114" s="117"/>
      <c r="C114" s="117"/>
      <c r="D114" s="117"/>
      <c r="E114" s="117"/>
      <c r="F114" s="117"/>
      <c r="G114" s="117"/>
    </row>
    <row r="115" spans="1:7" ht="15" customHeight="1" x14ac:dyDescent="0.25">
      <c r="A115" s="71">
        <v>5</v>
      </c>
      <c r="B115" s="98" t="s">
        <v>119</v>
      </c>
      <c r="C115" s="99"/>
      <c r="D115" s="99"/>
      <c r="E115" s="100"/>
      <c r="F115" s="71" t="s">
        <v>1</v>
      </c>
      <c r="G115" s="39" t="s">
        <v>56</v>
      </c>
    </row>
    <row r="116" spans="1:7" ht="15" customHeight="1" x14ac:dyDescent="0.25">
      <c r="A116" s="120" t="s">
        <v>120</v>
      </c>
      <c r="B116" s="121"/>
      <c r="C116" s="121"/>
      <c r="D116" s="121"/>
      <c r="E116" s="121"/>
      <c r="F116" s="121"/>
      <c r="G116" s="122"/>
    </row>
    <row r="117" spans="1:7" ht="15" customHeight="1" x14ac:dyDescent="0.25">
      <c r="A117" s="15" t="s">
        <v>36</v>
      </c>
      <c r="B117" s="94" t="s">
        <v>121</v>
      </c>
      <c r="C117" s="95"/>
      <c r="D117" s="95"/>
      <c r="E117" s="108"/>
      <c r="F117" s="40">
        <v>3.2099999999999997E-2</v>
      </c>
      <c r="G117" s="52">
        <f>ROUND(F117*G112,2)</f>
        <v>77.12</v>
      </c>
    </row>
    <row r="118" spans="1:7" ht="15" customHeight="1" x14ac:dyDescent="0.25">
      <c r="A118" s="15" t="s">
        <v>25</v>
      </c>
      <c r="B118" s="94" t="s">
        <v>122</v>
      </c>
      <c r="C118" s="95"/>
      <c r="D118" s="95"/>
      <c r="E118" s="108"/>
      <c r="F118" s="40">
        <v>3.5000000000000003E-2</v>
      </c>
      <c r="G118" s="52">
        <f>ROUND(F118*G112,2)</f>
        <v>84.09</v>
      </c>
    </row>
    <row r="119" spans="1:7" x14ac:dyDescent="0.25">
      <c r="A119" s="139" t="s">
        <v>123</v>
      </c>
      <c r="B119" s="140"/>
      <c r="C119" s="145"/>
      <c r="D119" s="145"/>
      <c r="E119" s="146"/>
      <c r="F119" s="53">
        <f>SUM(F117:F118)</f>
        <v>6.7099999999999993E-2</v>
      </c>
      <c r="G119" s="2">
        <f>SUM(G117:G118)</f>
        <v>161.21</v>
      </c>
    </row>
    <row r="120" spans="1:7" ht="15" customHeight="1" x14ac:dyDescent="0.25">
      <c r="A120" s="120" t="s">
        <v>124</v>
      </c>
      <c r="B120" s="121"/>
      <c r="C120" s="121"/>
      <c r="D120" s="121"/>
      <c r="E120" s="121"/>
      <c r="F120" s="121"/>
      <c r="G120" s="122"/>
    </row>
    <row r="121" spans="1:7" x14ac:dyDescent="0.25">
      <c r="A121" s="15" t="s">
        <v>27</v>
      </c>
      <c r="B121" s="94" t="s">
        <v>125</v>
      </c>
      <c r="C121" s="95"/>
      <c r="D121" s="95"/>
      <c r="E121" s="95"/>
      <c r="F121" s="95"/>
      <c r="G121" s="108"/>
    </row>
    <row r="122" spans="1:7" ht="15" customHeight="1" x14ac:dyDescent="0.25">
      <c r="A122" s="156" t="s">
        <v>126</v>
      </c>
      <c r="B122" s="158"/>
      <c r="C122" s="157"/>
      <c r="D122" s="156" t="s">
        <v>127</v>
      </c>
      <c r="E122" s="157"/>
      <c r="F122" s="71" t="s">
        <v>1</v>
      </c>
      <c r="G122" s="54" t="s">
        <v>34</v>
      </c>
    </row>
    <row r="123" spans="1:7" ht="15" customHeight="1" x14ac:dyDescent="0.25">
      <c r="A123" s="159" t="s">
        <v>128</v>
      </c>
      <c r="B123" s="160"/>
      <c r="C123" s="161"/>
      <c r="D123" s="156" t="s">
        <v>129</v>
      </c>
      <c r="E123" s="157"/>
      <c r="F123" s="55">
        <v>0.03</v>
      </c>
      <c r="G123" s="54">
        <f t="shared" ref="G123:G128" si="1">ROUND($F123*($G$119+$G$112)/(1-$F$129),2)</f>
        <v>81.52</v>
      </c>
    </row>
    <row r="124" spans="1:7" ht="15" customHeight="1" x14ac:dyDescent="0.25">
      <c r="A124" s="162"/>
      <c r="B124" s="163"/>
      <c r="C124" s="164"/>
      <c r="D124" s="156" t="s">
        <v>130</v>
      </c>
      <c r="E124" s="157"/>
      <c r="F124" s="55">
        <v>6.4999999999999997E-3</v>
      </c>
      <c r="G124" s="54">
        <f t="shared" si="1"/>
        <v>17.66</v>
      </c>
    </row>
    <row r="125" spans="1:7" ht="15" customHeight="1" x14ac:dyDescent="0.25">
      <c r="A125" s="165"/>
      <c r="B125" s="166"/>
      <c r="C125" s="167"/>
      <c r="D125" s="156"/>
      <c r="E125" s="157"/>
      <c r="F125" s="55">
        <v>0</v>
      </c>
      <c r="G125" s="54">
        <f t="shared" si="1"/>
        <v>0</v>
      </c>
    </row>
    <row r="126" spans="1:7" ht="15" customHeight="1" x14ac:dyDescent="0.25">
      <c r="A126" s="150" t="s">
        <v>131</v>
      </c>
      <c r="B126" s="151"/>
      <c r="C126" s="152"/>
      <c r="D126" s="156" t="s">
        <v>132</v>
      </c>
      <c r="E126" s="157"/>
      <c r="F126" s="55">
        <v>0.02</v>
      </c>
      <c r="G126" s="54">
        <f t="shared" si="1"/>
        <v>54.35</v>
      </c>
    </row>
    <row r="127" spans="1:7" ht="15" customHeight="1" x14ac:dyDescent="0.25">
      <c r="A127" s="153"/>
      <c r="B127" s="154"/>
      <c r="C127" s="155"/>
      <c r="D127" s="156"/>
      <c r="E127" s="157"/>
      <c r="F127" s="55">
        <v>0</v>
      </c>
      <c r="G127" s="54">
        <f t="shared" si="1"/>
        <v>0</v>
      </c>
    </row>
    <row r="128" spans="1:7" s="34" customFormat="1" ht="15" customHeight="1" x14ac:dyDescent="0.2">
      <c r="A128" s="102" t="s">
        <v>133</v>
      </c>
      <c r="B128" s="103"/>
      <c r="C128" s="104"/>
      <c r="D128" s="156"/>
      <c r="E128" s="157"/>
      <c r="F128" s="55">
        <v>0</v>
      </c>
      <c r="G128" s="54">
        <f t="shared" si="1"/>
        <v>0</v>
      </c>
    </row>
    <row r="129" spans="1:7" ht="12.75" customHeight="1" x14ac:dyDescent="0.25">
      <c r="A129" s="139" t="s">
        <v>134</v>
      </c>
      <c r="B129" s="140"/>
      <c r="C129" s="145"/>
      <c r="D129" s="145"/>
      <c r="E129" s="146"/>
      <c r="F129" s="53">
        <f>SUM(F122:F128)</f>
        <v>5.6499999999999995E-2</v>
      </c>
      <c r="G129" s="2">
        <f>SUM(G122:G128)</f>
        <v>153.53</v>
      </c>
    </row>
    <row r="130" spans="1:7" ht="15" customHeight="1" x14ac:dyDescent="0.25">
      <c r="A130" s="114" t="s">
        <v>135</v>
      </c>
      <c r="B130" s="115"/>
      <c r="C130" s="115"/>
      <c r="D130" s="115"/>
      <c r="E130" s="116"/>
      <c r="F130" s="41"/>
      <c r="G130" s="37">
        <f>SUM(G119,G129)</f>
        <v>314.74</v>
      </c>
    </row>
    <row r="131" spans="1:7" ht="12.75" customHeight="1" x14ac:dyDescent="0.25">
      <c r="A131" s="171" t="s">
        <v>136</v>
      </c>
      <c r="B131" s="172"/>
      <c r="C131" s="172"/>
      <c r="D131" s="172"/>
      <c r="E131" s="172"/>
      <c r="F131" s="172"/>
      <c r="G131" s="173"/>
    </row>
    <row r="132" spans="1:7" ht="14.1" customHeight="1" x14ac:dyDescent="0.25">
      <c r="A132" s="174" t="s">
        <v>137</v>
      </c>
      <c r="B132" s="175"/>
      <c r="C132" s="175"/>
      <c r="D132" s="175"/>
      <c r="E132" s="175"/>
      <c r="F132" s="175"/>
      <c r="G132" s="176"/>
    </row>
    <row r="133" spans="1:7" x14ac:dyDescent="0.25">
      <c r="A133" s="117" t="s">
        <v>138</v>
      </c>
      <c r="B133" s="117"/>
      <c r="C133" s="117"/>
      <c r="D133" s="117"/>
      <c r="E133" s="117"/>
      <c r="F133" s="117"/>
      <c r="G133" s="117"/>
    </row>
    <row r="134" spans="1:7" ht="15" customHeight="1" x14ac:dyDescent="0.25">
      <c r="A134" s="142" t="s">
        <v>139</v>
      </c>
      <c r="B134" s="143"/>
      <c r="C134" s="143"/>
      <c r="D134" s="143"/>
      <c r="E134" s="143"/>
      <c r="F134" s="144"/>
      <c r="G134" s="79" t="s">
        <v>56</v>
      </c>
    </row>
    <row r="135" spans="1:7" ht="15" customHeight="1" x14ac:dyDescent="0.25">
      <c r="A135" s="15" t="s">
        <v>36</v>
      </c>
      <c r="B135" s="126" t="s">
        <v>113</v>
      </c>
      <c r="C135" s="127"/>
      <c r="D135" s="127"/>
      <c r="E135" s="127"/>
      <c r="F135" s="96"/>
      <c r="G135" s="2">
        <f>G27</f>
        <v>1335.78</v>
      </c>
    </row>
    <row r="136" spans="1:7" ht="15" customHeight="1" x14ac:dyDescent="0.25">
      <c r="A136" s="15" t="s">
        <v>25</v>
      </c>
      <c r="B136" s="126" t="s">
        <v>114</v>
      </c>
      <c r="C136" s="127"/>
      <c r="D136" s="127"/>
      <c r="E136" s="127"/>
      <c r="F136" s="96"/>
      <c r="G136" s="2">
        <f>G37</f>
        <v>0</v>
      </c>
    </row>
    <row r="137" spans="1:7" ht="15" customHeight="1" x14ac:dyDescent="0.25">
      <c r="A137" s="15" t="s">
        <v>27</v>
      </c>
      <c r="B137" s="126" t="s">
        <v>115</v>
      </c>
      <c r="C137" s="127"/>
      <c r="D137" s="127"/>
      <c r="E137" s="127"/>
      <c r="F137" s="96"/>
      <c r="G137" s="2">
        <f>G45</f>
        <v>98.33</v>
      </c>
    </row>
    <row r="138" spans="1:7" ht="15" customHeight="1" x14ac:dyDescent="0.25">
      <c r="A138" s="15" t="s">
        <v>29</v>
      </c>
      <c r="B138" s="126" t="s">
        <v>116</v>
      </c>
      <c r="C138" s="127"/>
      <c r="D138" s="127"/>
      <c r="E138" s="127"/>
      <c r="F138" s="96"/>
      <c r="G138" s="2">
        <f>G104</f>
        <v>968.45230627199999</v>
      </c>
    </row>
    <row r="139" spans="1:7" ht="15" customHeight="1" x14ac:dyDescent="0.25">
      <c r="A139" s="168" t="s">
        <v>140</v>
      </c>
      <c r="B139" s="169"/>
      <c r="C139" s="169"/>
      <c r="D139" s="169"/>
      <c r="E139" s="169"/>
      <c r="F139" s="170"/>
      <c r="G139" s="2">
        <f>SUM(G135:G138)</f>
        <v>2402.5623062719997</v>
      </c>
    </row>
    <row r="140" spans="1:7" ht="12.75" customHeight="1" x14ac:dyDescent="0.25">
      <c r="A140" s="15" t="s">
        <v>41</v>
      </c>
      <c r="B140" s="126" t="s">
        <v>141</v>
      </c>
      <c r="C140" s="127"/>
      <c r="D140" s="127"/>
      <c r="E140" s="127"/>
      <c r="F140" s="96"/>
      <c r="G140" s="2">
        <f>G130</f>
        <v>314.74</v>
      </c>
    </row>
    <row r="141" spans="1:7" ht="14.1" customHeight="1" x14ac:dyDescent="0.25">
      <c r="A141" s="123" t="s">
        <v>142</v>
      </c>
      <c r="B141" s="124"/>
      <c r="C141" s="124"/>
      <c r="D141" s="124"/>
      <c r="E141" s="124"/>
      <c r="F141" s="125"/>
      <c r="G141" s="37">
        <f>SUM(G140,G139)</f>
        <v>2717.3023062719994</v>
      </c>
    </row>
    <row r="142" spans="1:7" s="7" customFormat="1" ht="12.75" x14ac:dyDescent="0.2">
      <c r="A142" s="8"/>
      <c r="B142" s="9"/>
      <c r="C142" s="17"/>
      <c r="D142" s="17"/>
      <c r="E142" s="17"/>
      <c r="F142" s="17"/>
      <c r="G142" s="32"/>
    </row>
    <row r="143" spans="1:7" hidden="1" x14ac:dyDescent="0.25">
      <c r="A143" s="8" t="s">
        <v>143</v>
      </c>
      <c r="B143" s="9"/>
      <c r="E143" s="56"/>
      <c r="F143" s="3"/>
      <c r="G143" s="57"/>
    </row>
    <row r="144" spans="1:7" ht="15" hidden="1" customHeight="1" x14ac:dyDescent="0.25">
      <c r="A144" s="71" t="s">
        <v>144</v>
      </c>
      <c r="B144" s="71"/>
      <c r="C144" s="184"/>
      <c r="D144" s="184"/>
      <c r="E144" s="58" t="s">
        <v>145</v>
      </c>
      <c r="F144" s="184"/>
      <c r="G144" s="184"/>
    </row>
    <row r="145" spans="1:8" ht="15" hidden="1" customHeight="1" x14ac:dyDescent="0.25">
      <c r="A145" s="71" t="s">
        <v>146</v>
      </c>
      <c r="B145" s="71"/>
      <c r="C145" s="184"/>
      <c r="D145" s="184"/>
      <c r="E145" s="59" t="s">
        <v>147</v>
      </c>
      <c r="F145" s="184"/>
      <c r="G145" s="184"/>
    </row>
    <row r="146" spans="1:8" ht="15" hidden="1" customHeight="1" x14ac:dyDescent="0.25">
      <c r="A146" s="71" t="s">
        <v>148</v>
      </c>
      <c r="B146" s="71"/>
      <c r="C146" s="184"/>
      <c r="D146" s="184"/>
      <c r="E146" s="59" t="s">
        <v>149</v>
      </c>
      <c r="F146" s="184"/>
      <c r="G146" s="184"/>
    </row>
    <row r="147" spans="1:8" ht="15" hidden="1" customHeight="1" x14ac:dyDescent="0.25">
      <c r="A147" s="71" t="s">
        <v>150</v>
      </c>
      <c r="B147" s="71"/>
      <c r="C147" s="184"/>
      <c r="D147" s="184"/>
      <c r="F147" s="3"/>
      <c r="G147" s="57"/>
    </row>
    <row r="148" spans="1:8" ht="30.75" hidden="1" customHeight="1" x14ac:dyDescent="0.25">
      <c r="A148" s="185" t="s">
        <v>151</v>
      </c>
      <c r="B148" s="186"/>
      <c r="C148" s="187"/>
      <c r="D148" s="188"/>
      <c r="E148" s="189"/>
      <c r="F148" s="189"/>
      <c r="G148" s="190"/>
    </row>
    <row r="149" spans="1:8" x14ac:dyDescent="0.25">
      <c r="A149" s="142" t="s">
        <v>152</v>
      </c>
      <c r="B149" s="143"/>
      <c r="C149" s="143"/>
      <c r="D149" s="143"/>
      <c r="E149" s="143"/>
      <c r="F149" s="143"/>
      <c r="G149" s="144"/>
    </row>
    <row r="150" spans="1:8" ht="51" x14ac:dyDescent="0.25">
      <c r="A150" s="177" t="s">
        <v>153</v>
      </c>
      <c r="B150" s="191"/>
      <c r="C150" s="18" t="s">
        <v>154</v>
      </c>
      <c r="D150" s="18" t="s">
        <v>155</v>
      </c>
      <c r="E150" s="18" t="s">
        <v>156</v>
      </c>
      <c r="F150" s="18" t="s">
        <v>157</v>
      </c>
      <c r="G150" s="18" t="s">
        <v>158</v>
      </c>
    </row>
    <row r="151" spans="1:8" ht="81.95" customHeight="1" x14ac:dyDescent="0.25">
      <c r="A151" s="192" t="str">
        <f>D8</f>
        <v>MÃO DE OBRA</v>
      </c>
      <c r="B151" s="193"/>
      <c r="C151" s="60">
        <f>G141</f>
        <v>2717.3023062719994</v>
      </c>
      <c r="D151" s="15">
        <f>G6</f>
        <v>12</v>
      </c>
      <c r="E151" s="60">
        <f>C151*D151</f>
        <v>32607.627675263993</v>
      </c>
      <c r="F151" s="15">
        <v>1</v>
      </c>
      <c r="G151" s="61">
        <f>E151*F151</f>
        <v>32607.627675263993</v>
      </c>
    </row>
    <row r="152" spans="1:8" x14ac:dyDescent="0.25">
      <c r="A152" s="177" t="s">
        <v>159</v>
      </c>
      <c r="B152" s="178"/>
      <c r="C152" s="179"/>
      <c r="D152" s="179"/>
      <c r="E152" s="179"/>
      <c r="F152" s="180"/>
      <c r="G152" s="62">
        <f>G151</f>
        <v>32607.627675263993</v>
      </c>
    </row>
    <row r="153" spans="1:8" ht="15.75" customHeight="1" x14ac:dyDescent="0.25">
      <c r="A153" s="181"/>
      <c r="B153" s="182"/>
      <c r="C153" s="182"/>
      <c r="D153" s="182"/>
      <c r="E153" s="182"/>
      <c r="F153" s="182"/>
      <c r="G153" s="183"/>
    </row>
    <row r="154" spans="1:8" ht="25.5" customHeight="1" x14ac:dyDescent="0.25">
      <c r="A154" s="198" t="s">
        <v>160</v>
      </c>
      <c r="B154" s="198"/>
      <c r="C154" s="198"/>
      <c r="D154" s="198"/>
      <c r="E154" s="198"/>
      <c r="F154" s="198"/>
      <c r="G154" s="198"/>
      <c r="H154" s="9"/>
    </row>
    <row r="155" spans="1:8" ht="15.75" x14ac:dyDescent="0.25">
      <c r="A155" s="197" t="s">
        <v>161</v>
      </c>
      <c r="B155" s="197"/>
      <c r="C155" s="197"/>
      <c r="D155" s="197"/>
      <c r="E155" s="197"/>
      <c r="F155" s="197"/>
      <c r="G155" s="197"/>
      <c r="H155" s="63"/>
    </row>
    <row r="156" spans="1:8" ht="15.75" x14ac:dyDescent="0.25">
      <c r="A156" s="197" t="s">
        <v>162</v>
      </c>
      <c r="B156" s="197"/>
      <c r="C156" s="197"/>
      <c r="D156" s="197"/>
      <c r="E156" s="197"/>
      <c r="F156" s="197"/>
      <c r="G156" s="197"/>
      <c r="H156" s="63"/>
    </row>
    <row r="157" spans="1:8" ht="15.75" x14ac:dyDescent="0.25">
      <c r="A157" s="197" t="s">
        <v>163</v>
      </c>
      <c r="B157" s="197"/>
      <c r="C157" s="197"/>
      <c r="D157" s="197"/>
      <c r="E157" s="197"/>
      <c r="F157" s="197"/>
      <c r="G157" s="197"/>
      <c r="H157" s="63"/>
    </row>
    <row r="158" spans="1:8" ht="15.75" x14ac:dyDescent="0.25">
      <c r="A158" s="197" t="s">
        <v>164</v>
      </c>
      <c r="B158" s="197"/>
      <c r="C158" s="197"/>
      <c r="D158" s="197"/>
      <c r="E158" s="197"/>
      <c r="F158" s="197"/>
      <c r="G158" s="197"/>
      <c r="H158" s="63"/>
    </row>
    <row r="159" spans="1:8" ht="15.75" x14ac:dyDescent="0.25">
      <c r="A159" s="197" t="s">
        <v>165</v>
      </c>
      <c r="B159" s="197"/>
      <c r="C159" s="197"/>
      <c r="D159" s="197"/>
      <c r="E159" s="197"/>
      <c r="F159" s="197"/>
      <c r="G159" s="197"/>
      <c r="H159" s="63"/>
    </row>
    <row r="160" spans="1:8" ht="15.75" x14ac:dyDescent="0.25">
      <c r="A160" s="197" t="s">
        <v>166</v>
      </c>
      <c r="B160" s="197"/>
      <c r="C160" s="197"/>
      <c r="D160" s="197"/>
      <c r="E160" s="197"/>
      <c r="F160" s="197"/>
      <c r="G160" s="197"/>
      <c r="H160" s="63"/>
    </row>
    <row r="161" spans="1:8" ht="15.75" x14ac:dyDescent="0.25">
      <c r="A161" s="197" t="s">
        <v>167</v>
      </c>
      <c r="B161" s="197"/>
      <c r="C161" s="197"/>
      <c r="D161" s="197"/>
      <c r="E161" s="197"/>
      <c r="F161" s="197"/>
      <c r="G161" s="197"/>
      <c r="H161" s="63"/>
    </row>
    <row r="162" spans="1:8" ht="15.75" x14ac:dyDescent="0.25">
      <c r="A162" s="197" t="s">
        <v>168</v>
      </c>
      <c r="B162" s="197"/>
      <c r="C162" s="197"/>
      <c r="D162" s="197"/>
      <c r="E162" s="197"/>
      <c r="F162" s="197"/>
      <c r="G162" s="197"/>
      <c r="H162" s="63"/>
    </row>
    <row r="163" spans="1:8" ht="15.75" x14ac:dyDescent="0.25">
      <c r="A163" s="197" t="s">
        <v>169</v>
      </c>
      <c r="B163" s="197"/>
      <c r="C163" s="197"/>
      <c r="D163" s="197"/>
      <c r="E163" s="197"/>
      <c r="F163" s="197"/>
      <c r="G163" s="197"/>
      <c r="H163" s="63"/>
    </row>
    <row r="164" spans="1:8" ht="15.75" x14ac:dyDescent="0.25">
      <c r="A164" s="194" t="s">
        <v>170</v>
      </c>
      <c r="B164" s="194"/>
      <c r="C164" s="194"/>
      <c r="D164" s="194"/>
      <c r="E164" s="194"/>
      <c r="F164" s="194"/>
      <c r="G164" s="194"/>
      <c r="H164" s="63"/>
    </row>
    <row r="165" spans="1:8" ht="15.75" x14ac:dyDescent="0.25">
      <c r="A165" s="197" t="s">
        <v>171</v>
      </c>
      <c r="B165" s="197"/>
      <c r="C165" s="197"/>
      <c r="D165" s="197"/>
      <c r="E165" s="197"/>
      <c r="F165" s="197"/>
      <c r="G165" s="197"/>
      <c r="H165" s="63"/>
    </row>
    <row r="166" spans="1:8" ht="15.75" x14ac:dyDescent="0.25">
      <c r="A166" s="194" t="s">
        <v>172</v>
      </c>
      <c r="B166" s="194"/>
      <c r="C166" s="194"/>
      <c r="D166" s="194"/>
      <c r="E166" s="194"/>
      <c r="F166" s="194"/>
      <c r="G166" s="194"/>
      <c r="H166" s="63"/>
    </row>
    <row r="169" spans="1:8" x14ac:dyDescent="0.25">
      <c r="A169" s="195"/>
      <c r="B169" s="196"/>
      <c r="C169" s="196"/>
      <c r="D169" s="196"/>
    </row>
    <row r="170" spans="1:8" x14ac:dyDescent="0.25">
      <c r="A170" s="65"/>
      <c r="B170" s="65"/>
      <c r="C170" s="85"/>
      <c r="D170" s="67"/>
    </row>
    <row r="171" spans="1:8" x14ac:dyDescent="0.25">
      <c r="A171" s="65"/>
      <c r="B171" s="65"/>
      <c r="C171" s="68"/>
      <c r="D171" s="69"/>
    </row>
  </sheetData>
  <mergeCells count="160">
    <mergeCell ref="A1:G1"/>
    <mergeCell ref="A3:G3"/>
    <mergeCell ref="A5:C5"/>
    <mergeCell ref="E5:F5"/>
    <mergeCell ref="A6:C6"/>
    <mergeCell ref="E6:F6"/>
    <mergeCell ref="A12:F12"/>
    <mergeCell ref="A13:F13"/>
    <mergeCell ref="A14:F14"/>
    <mergeCell ref="A15:F15"/>
    <mergeCell ref="A16:G16"/>
    <mergeCell ref="A18:G18"/>
    <mergeCell ref="A7:C7"/>
    <mergeCell ref="E7:F7"/>
    <mergeCell ref="A8:C8"/>
    <mergeCell ref="E8:F8"/>
    <mergeCell ref="A10:G10"/>
    <mergeCell ref="A11:G11"/>
    <mergeCell ref="A29:G29"/>
    <mergeCell ref="C30:F30"/>
    <mergeCell ref="B31:F31"/>
    <mergeCell ref="B32:F32"/>
    <mergeCell ref="B33:F33"/>
    <mergeCell ref="B34:F34"/>
    <mergeCell ref="A20:G20"/>
    <mergeCell ref="C21:F21"/>
    <mergeCell ref="B22:F22"/>
    <mergeCell ref="B23:F23"/>
    <mergeCell ref="B26:F26"/>
    <mergeCell ref="A27:F27"/>
    <mergeCell ref="B42:F42"/>
    <mergeCell ref="B43:F43"/>
    <mergeCell ref="B44:F44"/>
    <mergeCell ref="A45:F45"/>
    <mergeCell ref="A47:G47"/>
    <mergeCell ref="A48:G48"/>
    <mergeCell ref="B35:F35"/>
    <mergeCell ref="B36:F36"/>
    <mergeCell ref="A37:F37"/>
    <mergeCell ref="A39:G39"/>
    <mergeCell ref="B40:F40"/>
    <mergeCell ref="B41:F41"/>
    <mergeCell ref="B55:E55"/>
    <mergeCell ref="B56:E56"/>
    <mergeCell ref="B57:E57"/>
    <mergeCell ref="A58:E58"/>
    <mergeCell ref="A60:G60"/>
    <mergeCell ref="B61:E61"/>
    <mergeCell ref="B49:E49"/>
    <mergeCell ref="B50:E50"/>
    <mergeCell ref="B51:E51"/>
    <mergeCell ref="B52:E52"/>
    <mergeCell ref="B53:E53"/>
    <mergeCell ref="B54:E54"/>
    <mergeCell ref="B69:F69"/>
    <mergeCell ref="B70:F70"/>
    <mergeCell ref="B71:F71"/>
    <mergeCell ref="A72:F72"/>
    <mergeCell ref="A74:G74"/>
    <mergeCell ref="B75:F75"/>
    <mergeCell ref="B62:E62"/>
    <mergeCell ref="B63:E63"/>
    <mergeCell ref="A64:F64"/>
    <mergeCell ref="B65:F65"/>
    <mergeCell ref="A66:F66"/>
    <mergeCell ref="A68:G68"/>
    <mergeCell ref="A82:F82"/>
    <mergeCell ref="A84:G84"/>
    <mergeCell ref="B85:F85"/>
    <mergeCell ref="B86:F86"/>
    <mergeCell ref="B88:F88"/>
    <mergeCell ref="B89:F89"/>
    <mergeCell ref="B76:F76"/>
    <mergeCell ref="B77:F77"/>
    <mergeCell ref="B78:F78"/>
    <mergeCell ref="B79:F79"/>
    <mergeCell ref="B80:F80"/>
    <mergeCell ref="B81:F81"/>
    <mergeCell ref="A96:G96"/>
    <mergeCell ref="B97:F97"/>
    <mergeCell ref="B98:F98"/>
    <mergeCell ref="B99:F99"/>
    <mergeCell ref="B100:F100"/>
    <mergeCell ref="B101:F101"/>
    <mergeCell ref="B90:F90"/>
    <mergeCell ref="B91:F91"/>
    <mergeCell ref="A92:F92"/>
    <mergeCell ref="B93:F93"/>
    <mergeCell ref="A94:F94"/>
    <mergeCell ref="A95:G95"/>
    <mergeCell ref="B109:F109"/>
    <mergeCell ref="B110:F110"/>
    <mergeCell ref="B111:F111"/>
    <mergeCell ref="A112:F112"/>
    <mergeCell ref="A114:G114"/>
    <mergeCell ref="B115:E115"/>
    <mergeCell ref="B102:F102"/>
    <mergeCell ref="B103:F103"/>
    <mergeCell ref="A104:F104"/>
    <mergeCell ref="A106:G106"/>
    <mergeCell ref="A107:F107"/>
    <mergeCell ref="B108:F108"/>
    <mergeCell ref="A122:C122"/>
    <mergeCell ref="D122:E122"/>
    <mergeCell ref="A123:C125"/>
    <mergeCell ref="D123:E123"/>
    <mergeCell ref="D124:E124"/>
    <mergeCell ref="D125:E125"/>
    <mergeCell ref="A116:G116"/>
    <mergeCell ref="B117:E117"/>
    <mergeCell ref="B118:E118"/>
    <mergeCell ref="A119:E119"/>
    <mergeCell ref="A120:G120"/>
    <mergeCell ref="B121:G121"/>
    <mergeCell ref="A130:E130"/>
    <mergeCell ref="A131:G131"/>
    <mergeCell ref="A132:G132"/>
    <mergeCell ref="A133:G133"/>
    <mergeCell ref="A134:F134"/>
    <mergeCell ref="B135:F135"/>
    <mergeCell ref="A126:C127"/>
    <mergeCell ref="D126:E126"/>
    <mergeCell ref="D127:E127"/>
    <mergeCell ref="A128:C128"/>
    <mergeCell ref="D128:E128"/>
    <mergeCell ref="A129:E129"/>
    <mergeCell ref="C144:D144"/>
    <mergeCell ref="F144:G144"/>
    <mergeCell ref="C145:D145"/>
    <mergeCell ref="F145:G145"/>
    <mergeCell ref="C146:D146"/>
    <mergeCell ref="F146:G146"/>
    <mergeCell ref="B136:F136"/>
    <mergeCell ref="B137:F137"/>
    <mergeCell ref="B138:F138"/>
    <mergeCell ref="A139:F139"/>
    <mergeCell ref="B140:F140"/>
    <mergeCell ref="A141:F141"/>
    <mergeCell ref="A152:F152"/>
    <mergeCell ref="A153:G153"/>
    <mergeCell ref="A154:G154"/>
    <mergeCell ref="A155:G155"/>
    <mergeCell ref="A156:G156"/>
    <mergeCell ref="A157:G157"/>
    <mergeCell ref="C147:D147"/>
    <mergeCell ref="A148:C148"/>
    <mergeCell ref="D148:G148"/>
    <mergeCell ref="A149:G149"/>
    <mergeCell ref="A150:B150"/>
    <mergeCell ref="A151:B151"/>
    <mergeCell ref="A164:G164"/>
    <mergeCell ref="A165:G165"/>
    <mergeCell ref="A166:G166"/>
    <mergeCell ref="A169:D169"/>
    <mergeCell ref="A158:G158"/>
    <mergeCell ref="A159:G159"/>
    <mergeCell ref="A160:G160"/>
    <mergeCell ref="A161:G161"/>
    <mergeCell ref="A162:G162"/>
    <mergeCell ref="A163:G163"/>
  </mergeCells>
  <pageMargins left="0.511811024" right="0.511811024" top="0.78740157499999996" bottom="0.78740157499999996" header="0.31496062000000002" footer="0.31496062000000002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="60" zoomScaleNormal="100" workbookViewId="0">
      <selection activeCell="J10" sqref="J10"/>
    </sheetView>
  </sheetViews>
  <sheetFormatPr defaultRowHeight="15" x14ac:dyDescent="0.25"/>
  <cols>
    <col min="1" max="1" width="9.140625" style="86"/>
    <col min="2" max="2" width="34.42578125" style="86" customWidth="1"/>
    <col min="3" max="3" width="14.42578125" style="86" customWidth="1"/>
    <col min="4" max="4" width="16.42578125" style="86" customWidth="1"/>
    <col min="5" max="5" width="22.5703125" style="86" customWidth="1"/>
    <col min="6" max="6" width="25.85546875" style="86" customWidth="1"/>
    <col min="7" max="16384" width="9.140625" style="86"/>
  </cols>
  <sheetData>
    <row r="1" spans="1:6" x14ac:dyDescent="0.25">
      <c r="A1" s="200" t="s">
        <v>200</v>
      </c>
      <c r="B1" s="200"/>
      <c r="C1" s="200"/>
      <c r="D1" s="200"/>
      <c r="E1" s="200"/>
      <c r="F1" s="200"/>
    </row>
    <row r="2" spans="1:6" x14ac:dyDescent="0.25">
      <c r="A2" s="87" t="s">
        <v>197</v>
      </c>
      <c r="B2" s="87" t="s">
        <v>196</v>
      </c>
      <c r="C2" s="87" t="s">
        <v>192</v>
      </c>
      <c r="D2" s="87" t="s">
        <v>193</v>
      </c>
      <c r="E2" s="87" t="s">
        <v>194</v>
      </c>
      <c r="F2" s="87" t="s">
        <v>195</v>
      </c>
    </row>
    <row r="3" spans="1:6" x14ac:dyDescent="0.25">
      <c r="A3" s="87">
        <v>1</v>
      </c>
      <c r="B3" s="87" t="str">
        <f>'AGENTE DE COLETA'!G12</f>
        <v>Agente de coleta de lixo CBO-514205</v>
      </c>
      <c r="C3" s="88">
        <f>'AGENTE DE COLETA'!G6</f>
        <v>6</v>
      </c>
      <c r="D3" s="89">
        <f>'AGENTE DE COLETA'!C151</f>
        <v>3587.1081920159995</v>
      </c>
      <c r="E3" s="89">
        <f>ROUND(D3*C3,2)</f>
        <v>21522.65</v>
      </c>
      <c r="F3" s="89">
        <f>ROUND(E3*12,2)</f>
        <v>258271.8</v>
      </c>
    </row>
    <row r="4" spans="1:6" x14ac:dyDescent="0.25">
      <c r="A4" s="87">
        <v>2</v>
      </c>
      <c r="B4" s="87" t="str">
        <f>GARI!G12</f>
        <v>Gari CBO-514215</v>
      </c>
      <c r="C4" s="88">
        <f>GARI!D151</f>
        <v>30</v>
      </c>
      <c r="D4" s="89">
        <f>GARI!C151</f>
        <v>3423.2707858879999</v>
      </c>
      <c r="E4" s="89">
        <f t="shared" ref="E4:E6" si="0">ROUND(D4*C4,2)</f>
        <v>102698.12</v>
      </c>
      <c r="F4" s="89">
        <f t="shared" ref="F4:F9" si="1">ROUND(E4*12,2)</f>
        <v>1232377.44</v>
      </c>
    </row>
    <row r="5" spans="1:6" x14ac:dyDescent="0.25">
      <c r="A5" s="87">
        <v>3</v>
      </c>
      <c r="B5" s="87" t="str">
        <f>PODADOR!G12</f>
        <v>Podador CBO-992225</v>
      </c>
      <c r="C5" s="88">
        <f>PODADOR!D151</f>
        <v>2</v>
      </c>
      <c r="D5" s="89">
        <f>PODADOR!C151</f>
        <v>3320.6749071200002</v>
      </c>
      <c r="E5" s="89">
        <f t="shared" si="0"/>
        <v>6641.35</v>
      </c>
      <c r="F5" s="89">
        <f t="shared" si="1"/>
        <v>79696.2</v>
      </c>
    </row>
    <row r="6" spans="1:6" x14ac:dyDescent="0.25">
      <c r="A6" s="87">
        <v>4</v>
      </c>
      <c r="B6" s="87" t="str">
        <f>PEDREIRO!G12</f>
        <v>Pedreiro CBO-715210</v>
      </c>
      <c r="C6" s="88">
        <f>PEDREIRO!G6</f>
        <v>4</v>
      </c>
      <c r="D6" s="89">
        <f>PEDREIRO!C151</f>
        <v>3635.612118304</v>
      </c>
      <c r="E6" s="89">
        <f t="shared" si="0"/>
        <v>14542.45</v>
      </c>
      <c r="F6" s="89">
        <f t="shared" si="1"/>
        <v>174509.4</v>
      </c>
    </row>
    <row r="7" spans="1:6" x14ac:dyDescent="0.25">
      <c r="A7" s="87">
        <v>5</v>
      </c>
      <c r="B7" s="87" t="str">
        <f>CALCETEIRO!G12</f>
        <v>Calceteiro CBO-715205</v>
      </c>
      <c r="C7" s="88">
        <f>CALCETEIRO!G6</f>
        <v>2</v>
      </c>
      <c r="D7" s="89">
        <f>CALCETEIRO!C151</f>
        <v>3221.0408583039998</v>
      </c>
      <c r="E7" s="89">
        <f t="shared" ref="E7" si="2">ROUND(D7*C7,2)</f>
        <v>6442.08</v>
      </c>
      <c r="F7" s="89">
        <f t="shared" si="1"/>
        <v>77304.960000000006</v>
      </c>
    </row>
    <row r="8" spans="1:6" ht="30" x14ac:dyDescent="0.25">
      <c r="A8" s="87">
        <v>6</v>
      </c>
      <c r="B8" s="87" t="str">
        <f>'OPERADOR DE MÁQUINAS'!G12</f>
        <v>Operador de máquinas da construção civil CBO-715125</v>
      </c>
      <c r="C8" s="88">
        <f>'OPERADOR DE MÁQUINAS'!G6</f>
        <v>4</v>
      </c>
      <c r="D8" s="89">
        <f>'OPERADOR DE MÁQUINAS'!C151</f>
        <v>3221.0408583039998</v>
      </c>
      <c r="E8" s="89">
        <f t="shared" ref="E8" si="3">ROUND(D8*C8,2)</f>
        <v>12884.16</v>
      </c>
      <c r="F8" s="89">
        <f t="shared" si="1"/>
        <v>154609.92000000001</v>
      </c>
    </row>
    <row r="9" spans="1:6" x14ac:dyDescent="0.25">
      <c r="A9" s="87">
        <v>7</v>
      </c>
      <c r="B9" s="87" t="str">
        <f>'SERVENTE DE OBRAS'!G12</f>
        <v>Servente de obras CBO-717020</v>
      </c>
      <c r="C9" s="88">
        <f>'SERVENTE DE OBRAS'!G6</f>
        <v>12</v>
      </c>
      <c r="D9" s="89">
        <f>'SERVENTE DE OBRAS'!C151</f>
        <v>2717.3023062719994</v>
      </c>
      <c r="E9" s="89">
        <f t="shared" ref="E9" si="4">ROUND(D9*C9,2)</f>
        <v>32607.63</v>
      </c>
      <c r="F9" s="89">
        <f t="shared" si="1"/>
        <v>391291.56</v>
      </c>
    </row>
    <row r="10" spans="1:6" x14ac:dyDescent="0.25">
      <c r="A10" s="199" t="s">
        <v>198</v>
      </c>
      <c r="B10" s="199"/>
      <c r="C10" s="199"/>
      <c r="D10" s="199"/>
      <c r="E10" s="199"/>
      <c r="F10" s="90">
        <f>ROUND(SUM(E3:E9),2)</f>
        <v>197338.44</v>
      </c>
    </row>
    <row r="11" spans="1:6" x14ac:dyDescent="0.25">
      <c r="A11" s="199" t="s">
        <v>199</v>
      </c>
      <c r="B11" s="199"/>
      <c r="C11" s="199"/>
      <c r="D11" s="199"/>
      <c r="E11" s="199"/>
      <c r="F11" s="90">
        <f>ROUND(SUM(F3:F9),2)</f>
        <v>2368061.2799999998</v>
      </c>
    </row>
  </sheetData>
  <mergeCells count="3">
    <mergeCell ref="A10:E10"/>
    <mergeCell ref="A11:E11"/>
    <mergeCell ref="A1:F1"/>
  </mergeCells>
  <pageMargins left="0.511811024" right="0.511811024" top="0.78740157499999996" bottom="0.78740157499999996" header="0.31496062000000002" footer="0.31496062000000002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AGENTE DE COLETA</vt:lpstr>
      <vt:lpstr>GARI</vt:lpstr>
      <vt:lpstr>PODADOR</vt:lpstr>
      <vt:lpstr>PEDREIRO</vt:lpstr>
      <vt:lpstr>CALCETEIRO</vt:lpstr>
      <vt:lpstr>OPERADOR DE MÁQUINAS</vt:lpstr>
      <vt:lpstr>SERVENTE DE OBRAS</vt:lpstr>
      <vt:lpstr>RESUMO</vt:lpstr>
      <vt:lpstr>'AGENTE DE COLETA'!Area_de_impressao</vt:lpstr>
      <vt:lpstr>CALCETEIRO!Area_de_impressao</vt:lpstr>
      <vt:lpstr>GARI!Area_de_impressao</vt:lpstr>
      <vt:lpstr>'OPERADOR DE MÁQUINAS'!Area_de_impressao</vt:lpstr>
      <vt:lpstr>PEDREIRO!Area_de_impressao</vt:lpstr>
      <vt:lpstr>PODADOR!Area_de_impressao</vt:lpstr>
      <vt:lpstr>'SERVENTE DE OBRAS'!Area_de_impressao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Lira</dc:creator>
  <cp:lastModifiedBy>Nilsamara </cp:lastModifiedBy>
  <cp:lastPrinted>2022-02-28T13:16:06Z</cp:lastPrinted>
  <dcterms:created xsi:type="dcterms:W3CDTF">2021-05-21T13:46:14Z</dcterms:created>
  <dcterms:modified xsi:type="dcterms:W3CDTF">2022-04-20T12:19:35Z</dcterms:modified>
</cp:coreProperties>
</file>