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ocx" ContentType="application/vnd.openxmlformats-officedocument.wordprocessingml.document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 defaultThemeVersion="166925"/>
  <mc:AlternateContent xmlns:mc="http://schemas.openxmlformats.org/markup-compatibility/2006">
    <mc:Choice Requires="x15">
      <x15ac:absPath xmlns:x15ac="http://schemas.microsoft.com/office/spreadsheetml/2010/11/ac" url="F:\Pendrive 01\2023 Licitação\Tomada de Preços\TP 0003-2023 - REFORMA DA PRAÇA DO CENTRO\"/>
    </mc:Choice>
  </mc:AlternateContent>
  <xr:revisionPtr revIDLastSave="0" documentId="13_ncr:1_{88B68A2C-0EF2-497A-9CDC-14E707945D0C}" xr6:coauthVersionLast="47" xr6:coauthVersionMax="47" xr10:uidLastSave="{00000000-0000-0000-0000-000000000000}"/>
  <bookViews>
    <workbookView xWindow="-120" yWindow="-120" windowWidth="20730" windowHeight="11160" activeTab="1" xr2:uid="{F6845211-4B05-4CC0-9517-1F314800EB21}"/>
  </bookViews>
  <sheets>
    <sheet name="RESUMO" sheetId="1" r:id="rId1"/>
    <sheet name="ORÇAMENTO SINTÉTICO" sheetId="2" r:id="rId2"/>
    <sheet name="MEMÓRIA DE CÁLCULOS" sheetId="3" r:id="rId3"/>
    <sheet name="CRONOGRAMA" sheetId="4" r:id="rId4"/>
    <sheet name="COMPOSIÇÕES " sheetId="5" r:id="rId5"/>
    <sheet name="COMPOSIÇÃO DE BDI" sheetId="6" r:id="rId6"/>
    <sheet name="COTAÇÕES" sheetId="7" r:id="rId7"/>
  </sheets>
  <externalReferences>
    <externalReference r:id="rId8"/>
  </externalReferences>
  <definedNames>
    <definedName name="_xlnm.Print_Area" localSheetId="2">'MEMÓRIA DE CÁLCULOS'!$A$1:$E$443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Q27" i="6" l="1"/>
  <c r="N27" i="6"/>
  <c r="K27" i="6"/>
  <c r="G24" i="6"/>
  <c r="G23" i="6"/>
  <c r="Q22" i="6"/>
  <c r="N22" i="6"/>
  <c r="K22" i="6"/>
  <c r="G22" i="6"/>
  <c r="B30" i="6" s="1"/>
  <c r="Q21" i="6"/>
  <c r="N21" i="6"/>
  <c r="K21" i="6"/>
  <c r="T21" i="6" s="1"/>
  <c r="Q20" i="6"/>
  <c r="N20" i="6"/>
  <c r="K20" i="6"/>
  <c r="T20" i="6" s="1"/>
  <c r="Q19" i="6"/>
  <c r="N19" i="6"/>
  <c r="K19" i="6"/>
  <c r="Q18" i="6"/>
  <c r="N18" i="6"/>
  <c r="K18" i="6"/>
  <c r="Q17" i="6"/>
  <c r="N17" i="6"/>
  <c r="K17" i="6"/>
  <c r="T17" i="6" s="1"/>
  <c r="Q16" i="6"/>
  <c r="N16" i="6"/>
  <c r="K16" i="6"/>
  <c r="T16" i="6" s="1"/>
  <c r="Q15" i="6"/>
  <c r="N15" i="6"/>
  <c r="K15" i="6"/>
  <c r="T7" i="6"/>
  <c r="T6" i="6"/>
  <c r="T5" i="6"/>
  <c r="T4" i="6"/>
  <c r="I435" i="2"/>
  <c r="J435" i="2" s="1"/>
  <c r="H435" i="2"/>
  <c r="H434" i="2"/>
  <c r="I434" i="2" s="1"/>
  <c r="J434" i="2" s="1"/>
  <c r="J433" i="2"/>
  <c r="J432" i="2"/>
  <c r="H432" i="2"/>
  <c r="I432" i="2" s="1"/>
  <c r="I431" i="2"/>
  <c r="J431" i="2" s="1"/>
  <c r="H431" i="2"/>
  <c r="H430" i="2"/>
  <c r="I430" i="2" s="1"/>
  <c r="J430" i="2" s="1"/>
  <c r="J429" i="2"/>
  <c r="H428" i="2"/>
  <c r="I428" i="2" s="1"/>
  <c r="J428" i="2" s="1"/>
  <c r="I427" i="2"/>
  <c r="J427" i="2" s="1"/>
  <c r="H427" i="2"/>
  <c r="H426" i="2"/>
  <c r="I426" i="2" s="1"/>
  <c r="J426" i="2" s="1"/>
  <c r="I425" i="2"/>
  <c r="J425" i="2" s="1"/>
  <c r="H425" i="2"/>
  <c r="H424" i="2"/>
  <c r="I424" i="2" s="1"/>
  <c r="J424" i="2" s="1"/>
  <c r="I423" i="2"/>
  <c r="J423" i="2" s="1"/>
  <c r="H423" i="2"/>
  <c r="J422" i="2"/>
  <c r="H422" i="2"/>
  <c r="I422" i="2" s="1"/>
  <c r="J421" i="2"/>
  <c r="J420" i="2"/>
  <c r="I419" i="2"/>
  <c r="J419" i="2" s="1"/>
  <c r="H419" i="2"/>
  <c r="J418" i="2"/>
  <c r="H418" i="2"/>
  <c r="I418" i="2" s="1"/>
  <c r="I417" i="2"/>
  <c r="J417" i="2" s="1"/>
  <c r="H417" i="2"/>
  <c r="H416" i="2"/>
  <c r="I416" i="2" s="1"/>
  <c r="J416" i="2" s="1"/>
  <c r="I415" i="2"/>
  <c r="J415" i="2" s="1"/>
  <c r="H415" i="2"/>
  <c r="J414" i="2"/>
  <c r="I413" i="2"/>
  <c r="J413" i="2" s="1"/>
  <c r="H413" i="2"/>
  <c r="J412" i="2"/>
  <c r="H412" i="2"/>
  <c r="I412" i="2" s="1"/>
  <c r="I411" i="2"/>
  <c r="J411" i="2" s="1"/>
  <c r="H411" i="2"/>
  <c r="H410" i="2"/>
  <c r="I410" i="2" s="1"/>
  <c r="J410" i="2" s="1"/>
  <c r="I409" i="2"/>
  <c r="J409" i="2" s="1"/>
  <c r="H409" i="2"/>
  <c r="H408" i="2"/>
  <c r="I408" i="2" s="1"/>
  <c r="J408" i="2" s="1"/>
  <c r="I407" i="2"/>
  <c r="J407" i="2" s="1"/>
  <c r="H407" i="2"/>
  <c r="H406" i="2"/>
  <c r="I406" i="2" s="1"/>
  <c r="J406" i="2" s="1"/>
  <c r="I405" i="2"/>
  <c r="J405" i="2" s="1"/>
  <c r="H405" i="2"/>
  <c r="J404" i="2"/>
  <c r="H404" i="2"/>
  <c r="I404" i="2" s="1"/>
  <c r="I403" i="2"/>
  <c r="J403" i="2" s="1"/>
  <c r="H403" i="2"/>
  <c r="H402" i="2"/>
  <c r="I402" i="2" s="1"/>
  <c r="J402" i="2" s="1"/>
  <c r="J401" i="2"/>
  <c r="J400" i="2"/>
  <c r="I399" i="2"/>
  <c r="J399" i="2" s="1"/>
  <c r="H399" i="2"/>
  <c r="H398" i="2"/>
  <c r="I398" i="2" s="1"/>
  <c r="J398" i="2" s="1"/>
  <c r="I397" i="2"/>
  <c r="J397" i="2" s="1"/>
  <c r="H397" i="2"/>
  <c r="J396" i="2"/>
  <c r="H396" i="2"/>
  <c r="I396" i="2" s="1"/>
  <c r="I395" i="2"/>
  <c r="J395" i="2" s="1"/>
  <c r="H395" i="2"/>
  <c r="H394" i="2"/>
  <c r="I394" i="2" s="1"/>
  <c r="J394" i="2" s="1"/>
  <c r="I393" i="2"/>
  <c r="J393" i="2" s="1"/>
  <c r="H393" i="2"/>
  <c r="H392" i="2"/>
  <c r="I392" i="2" s="1"/>
  <c r="J392" i="2" s="1"/>
  <c r="I391" i="2"/>
  <c r="J391" i="2" s="1"/>
  <c r="H391" i="2"/>
  <c r="H390" i="2"/>
  <c r="I390" i="2" s="1"/>
  <c r="J390" i="2" s="1"/>
  <c r="J389" i="2"/>
  <c r="H388" i="2"/>
  <c r="I388" i="2" s="1"/>
  <c r="J388" i="2" s="1"/>
  <c r="I387" i="2"/>
  <c r="J387" i="2" s="1"/>
  <c r="H387" i="2"/>
  <c r="J386" i="2"/>
  <c r="H386" i="2"/>
  <c r="I386" i="2" s="1"/>
  <c r="I385" i="2"/>
  <c r="J385" i="2" s="1"/>
  <c r="H385" i="2"/>
  <c r="J384" i="2"/>
  <c r="I383" i="2"/>
  <c r="J383" i="2" s="1"/>
  <c r="H383" i="2"/>
  <c r="H382" i="2"/>
  <c r="I382" i="2" s="1"/>
  <c r="J382" i="2" s="1"/>
  <c r="I381" i="2"/>
  <c r="J381" i="2" s="1"/>
  <c r="H381" i="2"/>
  <c r="J380" i="2"/>
  <c r="H380" i="2"/>
  <c r="I380" i="2" s="1"/>
  <c r="I379" i="2"/>
  <c r="J379" i="2" s="1"/>
  <c r="H379" i="2"/>
  <c r="H378" i="2"/>
  <c r="I378" i="2" s="1"/>
  <c r="J378" i="2" s="1"/>
  <c r="I377" i="2"/>
  <c r="J377" i="2" s="1"/>
  <c r="H377" i="2"/>
  <c r="H376" i="2"/>
  <c r="I376" i="2" s="1"/>
  <c r="J376" i="2" s="1"/>
  <c r="I375" i="2"/>
  <c r="J375" i="2" s="1"/>
  <c r="H375" i="2"/>
  <c r="H374" i="2"/>
  <c r="I374" i="2" s="1"/>
  <c r="J374" i="2" s="1"/>
  <c r="I373" i="2"/>
  <c r="J373" i="2" s="1"/>
  <c r="H373" i="2"/>
  <c r="J372" i="2"/>
  <c r="H372" i="2"/>
  <c r="I372" i="2" s="1"/>
  <c r="I371" i="2"/>
  <c r="J371" i="2" s="1"/>
  <c r="H371" i="2"/>
  <c r="H370" i="2"/>
  <c r="I370" i="2" s="1"/>
  <c r="J370" i="2" s="1"/>
  <c r="I369" i="2"/>
  <c r="J369" i="2" s="1"/>
  <c r="H369" i="2"/>
  <c r="J368" i="2"/>
  <c r="I367" i="2"/>
  <c r="J367" i="2" s="1"/>
  <c r="H367" i="2"/>
  <c r="J366" i="2"/>
  <c r="H366" i="2"/>
  <c r="I366" i="2" s="1"/>
  <c r="I365" i="2"/>
  <c r="J365" i="2" s="1"/>
  <c r="H365" i="2"/>
  <c r="H364" i="2"/>
  <c r="I364" i="2" s="1"/>
  <c r="J364" i="2" s="1"/>
  <c r="I363" i="2"/>
  <c r="J363" i="2" s="1"/>
  <c r="H363" i="2"/>
  <c r="H362" i="2"/>
  <c r="I362" i="2" s="1"/>
  <c r="J362" i="2" s="1"/>
  <c r="J361" i="2"/>
  <c r="J360" i="2"/>
  <c r="H360" i="2"/>
  <c r="I360" i="2" s="1"/>
  <c r="I359" i="2"/>
  <c r="J359" i="2" s="1"/>
  <c r="H359" i="2"/>
  <c r="H358" i="2"/>
  <c r="I358" i="2" s="1"/>
  <c r="J358" i="2" s="1"/>
  <c r="I357" i="2"/>
  <c r="J357" i="2" s="1"/>
  <c r="H357" i="2"/>
  <c r="H356" i="2"/>
  <c r="I356" i="2" s="1"/>
  <c r="J356" i="2" s="1"/>
  <c r="I355" i="2"/>
  <c r="J355" i="2" s="1"/>
  <c r="H355" i="2"/>
  <c r="H354" i="2"/>
  <c r="I354" i="2" s="1"/>
  <c r="J354" i="2" s="1"/>
  <c r="I353" i="2"/>
  <c r="J353" i="2" s="1"/>
  <c r="H353" i="2"/>
  <c r="J352" i="2"/>
  <c r="H352" i="2"/>
  <c r="I352" i="2" s="1"/>
  <c r="I351" i="2"/>
  <c r="J351" i="2" s="1"/>
  <c r="H351" i="2"/>
  <c r="H350" i="2"/>
  <c r="I350" i="2" s="1"/>
  <c r="J350" i="2" s="1"/>
  <c r="I349" i="2"/>
  <c r="J349" i="2" s="1"/>
  <c r="H349" i="2"/>
  <c r="H348" i="2"/>
  <c r="I348" i="2" s="1"/>
  <c r="J348" i="2" s="1"/>
  <c r="J347" i="2"/>
  <c r="J346" i="2"/>
  <c r="I345" i="2"/>
  <c r="J345" i="2" s="1"/>
  <c r="H345" i="2"/>
  <c r="H344" i="2"/>
  <c r="I344" i="2" s="1"/>
  <c r="J344" i="2" s="1"/>
  <c r="I343" i="2"/>
  <c r="J343" i="2" s="1"/>
  <c r="H343" i="2"/>
  <c r="H342" i="2"/>
  <c r="I342" i="2" s="1"/>
  <c r="J342" i="2" s="1"/>
  <c r="J341" i="2"/>
  <c r="H340" i="2"/>
  <c r="I340" i="2" s="1"/>
  <c r="J340" i="2" s="1"/>
  <c r="I339" i="2"/>
  <c r="J339" i="2" s="1"/>
  <c r="H339" i="2"/>
  <c r="J338" i="2"/>
  <c r="H338" i="2"/>
  <c r="I338" i="2" s="1"/>
  <c r="I337" i="2"/>
  <c r="J337" i="2" s="1"/>
  <c r="H337" i="2"/>
  <c r="H336" i="2"/>
  <c r="I336" i="2" s="1"/>
  <c r="J336" i="2" s="1"/>
  <c r="I335" i="2"/>
  <c r="J335" i="2" s="1"/>
  <c r="H335" i="2"/>
  <c r="H334" i="2"/>
  <c r="I334" i="2" s="1"/>
  <c r="J334" i="2" s="1"/>
  <c r="I333" i="2"/>
  <c r="J333" i="2" s="1"/>
  <c r="H333" i="2"/>
  <c r="H332" i="2"/>
  <c r="I332" i="2" s="1"/>
  <c r="J332" i="2" s="1"/>
  <c r="I331" i="2"/>
  <c r="J331" i="2" s="1"/>
  <c r="H331" i="2"/>
  <c r="J330" i="2"/>
  <c r="H330" i="2"/>
  <c r="I330" i="2" s="1"/>
  <c r="I329" i="2"/>
  <c r="J329" i="2" s="1"/>
  <c r="H329" i="2"/>
  <c r="H328" i="2"/>
  <c r="I328" i="2" s="1"/>
  <c r="J328" i="2" s="1"/>
  <c r="I327" i="2"/>
  <c r="J327" i="2" s="1"/>
  <c r="H327" i="2"/>
  <c r="H326" i="2"/>
  <c r="I326" i="2" s="1"/>
  <c r="J326" i="2" s="1"/>
  <c r="J325" i="2"/>
  <c r="J324" i="2"/>
  <c r="H324" i="2"/>
  <c r="I324" i="2" s="1"/>
  <c r="I323" i="2"/>
  <c r="J323" i="2" s="1"/>
  <c r="H323" i="2"/>
  <c r="H322" i="2"/>
  <c r="I322" i="2" s="1"/>
  <c r="J322" i="2" s="1"/>
  <c r="I321" i="2"/>
  <c r="J321" i="2" s="1"/>
  <c r="H321" i="2"/>
  <c r="H320" i="2"/>
  <c r="I320" i="2" s="1"/>
  <c r="J320" i="2" s="1"/>
  <c r="I319" i="2"/>
  <c r="J319" i="2" s="1"/>
  <c r="H319" i="2"/>
  <c r="H318" i="2"/>
  <c r="I318" i="2" s="1"/>
  <c r="J318" i="2" s="1"/>
  <c r="I317" i="2"/>
  <c r="J317" i="2" s="1"/>
  <c r="H317" i="2"/>
  <c r="J316" i="2"/>
  <c r="H316" i="2"/>
  <c r="I316" i="2" s="1"/>
  <c r="I315" i="2"/>
  <c r="J315" i="2" s="1"/>
  <c r="H315" i="2"/>
  <c r="H314" i="2"/>
  <c r="I314" i="2" s="1"/>
  <c r="J314" i="2" s="1"/>
  <c r="I313" i="2"/>
  <c r="J313" i="2" s="1"/>
  <c r="H313" i="2"/>
  <c r="H312" i="2"/>
  <c r="I312" i="2" s="1"/>
  <c r="J312" i="2" s="1"/>
  <c r="I311" i="2"/>
  <c r="J311" i="2" s="1"/>
  <c r="H311" i="2"/>
  <c r="J310" i="2"/>
  <c r="I309" i="2"/>
  <c r="J309" i="2" s="1"/>
  <c r="H309" i="2"/>
  <c r="H308" i="2"/>
  <c r="I308" i="2" s="1"/>
  <c r="J308" i="2" s="1"/>
  <c r="J307" i="2"/>
  <c r="H306" i="2"/>
  <c r="I306" i="2" s="1"/>
  <c r="J306" i="2" s="1"/>
  <c r="I305" i="2"/>
  <c r="J305" i="2" s="1"/>
  <c r="H305" i="2"/>
  <c r="H304" i="2"/>
  <c r="I304" i="2" s="1"/>
  <c r="J304" i="2" s="1"/>
  <c r="I303" i="2"/>
  <c r="J303" i="2" s="1"/>
  <c r="H303" i="2"/>
  <c r="H302" i="2"/>
  <c r="I302" i="2" s="1"/>
  <c r="J302" i="2" s="1"/>
  <c r="J301" i="2"/>
  <c r="H300" i="2"/>
  <c r="I300" i="2" s="1"/>
  <c r="J300" i="2" s="1"/>
  <c r="I299" i="2"/>
  <c r="J299" i="2" s="1"/>
  <c r="H299" i="2"/>
  <c r="J298" i="2"/>
  <c r="I297" i="2"/>
  <c r="J297" i="2" s="1"/>
  <c r="H297" i="2"/>
  <c r="H296" i="2"/>
  <c r="I296" i="2" s="1"/>
  <c r="J296" i="2" s="1"/>
  <c r="I295" i="2"/>
  <c r="J295" i="2" s="1"/>
  <c r="H295" i="2"/>
  <c r="H294" i="2"/>
  <c r="I294" i="2" s="1"/>
  <c r="J294" i="2" s="1"/>
  <c r="I293" i="2"/>
  <c r="J293" i="2" s="1"/>
  <c r="H293" i="2"/>
  <c r="H292" i="2"/>
  <c r="I292" i="2" s="1"/>
  <c r="J292" i="2" s="1"/>
  <c r="I291" i="2"/>
  <c r="J291" i="2" s="1"/>
  <c r="H291" i="2"/>
  <c r="H290" i="2"/>
  <c r="I290" i="2" s="1"/>
  <c r="J290" i="2" s="1"/>
  <c r="I289" i="2"/>
  <c r="J289" i="2" s="1"/>
  <c r="H289" i="2"/>
  <c r="H288" i="2"/>
  <c r="I288" i="2" s="1"/>
  <c r="J288" i="2" s="1"/>
  <c r="I287" i="2"/>
  <c r="J287" i="2" s="1"/>
  <c r="H287" i="2"/>
  <c r="H286" i="2"/>
  <c r="I286" i="2" s="1"/>
  <c r="J286" i="2" s="1"/>
  <c r="I285" i="2"/>
  <c r="J285" i="2" s="1"/>
  <c r="H285" i="2"/>
  <c r="H284" i="2"/>
  <c r="I284" i="2" s="1"/>
  <c r="J284" i="2" s="1"/>
  <c r="I283" i="2"/>
  <c r="J283" i="2" s="1"/>
  <c r="H283" i="2"/>
  <c r="H282" i="2"/>
  <c r="I282" i="2" s="1"/>
  <c r="J282" i="2" s="1"/>
  <c r="I281" i="2"/>
  <c r="J281" i="2" s="1"/>
  <c r="H281" i="2"/>
  <c r="H280" i="2"/>
  <c r="I280" i="2" s="1"/>
  <c r="J280" i="2" s="1"/>
  <c r="J279" i="2"/>
  <c r="J278" i="2"/>
  <c r="H278" i="2"/>
  <c r="I278" i="2" s="1"/>
  <c r="I277" i="2"/>
  <c r="J277" i="2" s="1"/>
  <c r="H277" i="2"/>
  <c r="J276" i="2"/>
  <c r="H276" i="2"/>
  <c r="I276" i="2" s="1"/>
  <c r="I275" i="2"/>
  <c r="J275" i="2" s="1"/>
  <c r="H275" i="2"/>
  <c r="J274" i="2"/>
  <c r="H274" i="2"/>
  <c r="I274" i="2" s="1"/>
  <c r="I273" i="2"/>
  <c r="J273" i="2" s="1"/>
  <c r="H273" i="2"/>
  <c r="J272" i="2"/>
  <c r="H272" i="2"/>
  <c r="I272" i="2" s="1"/>
  <c r="I271" i="2"/>
  <c r="J271" i="2" s="1"/>
  <c r="H271" i="2"/>
  <c r="J270" i="2"/>
  <c r="H270" i="2"/>
  <c r="I270" i="2" s="1"/>
  <c r="I269" i="2"/>
  <c r="J269" i="2" s="1"/>
  <c r="H269" i="2"/>
  <c r="J268" i="2"/>
  <c r="H268" i="2"/>
  <c r="I268" i="2" s="1"/>
  <c r="I267" i="2"/>
  <c r="J267" i="2" s="1"/>
  <c r="H267" i="2"/>
  <c r="J266" i="2"/>
  <c r="H266" i="2"/>
  <c r="I266" i="2" s="1"/>
  <c r="I265" i="2"/>
  <c r="J265" i="2" s="1"/>
  <c r="H265" i="2"/>
  <c r="J264" i="2"/>
  <c r="I263" i="2"/>
  <c r="J263" i="2" s="1"/>
  <c r="H263" i="2"/>
  <c r="H262" i="2"/>
  <c r="I262" i="2" s="1"/>
  <c r="J262" i="2" s="1"/>
  <c r="I261" i="2"/>
  <c r="J261" i="2" s="1"/>
  <c r="H261" i="2"/>
  <c r="H260" i="2"/>
  <c r="I260" i="2" s="1"/>
  <c r="J260" i="2" s="1"/>
  <c r="I259" i="2"/>
  <c r="J259" i="2" s="1"/>
  <c r="H259" i="2"/>
  <c r="H258" i="2"/>
  <c r="I258" i="2" s="1"/>
  <c r="J258" i="2" s="1"/>
  <c r="I257" i="2"/>
  <c r="J257" i="2" s="1"/>
  <c r="H257" i="2"/>
  <c r="J256" i="2"/>
  <c r="I255" i="2"/>
  <c r="J255" i="2" s="1"/>
  <c r="H255" i="2"/>
  <c r="J254" i="2"/>
  <c r="H254" i="2"/>
  <c r="I254" i="2" s="1"/>
  <c r="I253" i="2"/>
  <c r="J253" i="2" s="1"/>
  <c r="H253" i="2"/>
  <c r="J252" i="2"/>
  <c r="H252" i="2"/>
  <c r="I252" i="2" s="1"/>
  <c r="J251" i="2"/>
  <c r="H250" i="2"/>
  <c r="I250" i="2" s="1"/>
  <c r="J250" i="2" s="1"/>
  <c r="I249" i="2"/>
  <c r="J249" i="2" s="1"/>
  <c r="H249" i="2"/>
  <c r="H248" i="2"/>
  <c r="I248" i="2" s="1"/>
  <c r="J248" i="2" s="1"/>
  <c r="I247" i="2"/>
  <c r="J247" i="2" s="1"/>
  <c r="H247" i="2"/>
  <c r="H246" i="2"/>
  <c r="I246" i="2" s="1"/>
  <c r="J246" i="2" s="1"/>
  <c r="I245" i="2"/>
  <c r="J245" i="2" s="1"/>
  <c r="H245" i="2"/>
  <c r="I244" i="2"/>
  <c r="J244" i="2" s="1"/>
  <c r="H244" i="2"/>
  <c r="J243" i="2"/>
  <c r="H243" i="2"/>
  <c r="I243" i="2" s="1"/>
  <c r="J242" i="2"/>
  <c r="J241" i="2"/>
  <c r="I240" i="2"/>
  <c r="J240" i="2" s="1"/>
  <c r="H240" i="2"/>
  <c r="J239" i="2"/>
  <c r="H239" i="2"/>
  <c r="I239" i="2" s="1"/>
  <c r="I238" i="2"/>
  <c r="J238" i="2" s="1"/>
  <c r="H238" i="2"/>
  <c r="J237" i="2"/>
  <c r="I236" i="2"/>
  <c r="J236" i="2" s="1"/>
  <c r="H236" i="2"/>
  <c r="H235" i="2"/>
  <c r="I235" i="2" s="1"/>
  <c r="J235" i="2" s="1"/>
  <c r="I234" i="2"/>
  <c r="J234" i="2" s="1"/>
  <c r="H234" i="2"/>
  <c r="J233" i="2"/>
  <c r="H233" i="2"/>
  <c r="I233" i="2" s="1"/>
  <c r="I232" i="2"/>
  <c r="J232" i="2" s="1"/>
  <c r="H232" i="2"/>
  <c r="H231" i="2"/>
  <c r="I231" i="2" s="1"/>
  <c r="J231" i="2" s="1"/>
  <c r="I230" i="2"/>
  <c r="J230" i="2" s="1"/>
  <c r="H230" i="2"/>
  <c r="J229" i="2"/>
  <c r="I228" i="2"/>
  <c r="J228" i="2" s="1"/>
  <c r="H228" i="2"/>
  <c r="J227" i="2"/>
  <c r="H227" i="2"/>
  <c r="I227" i="2" s="1"/>
  <c r="I226" i="2"/>
  <c r="J226" i="2" s="1"/>
  <c r="H226" i="2"/>
  <c r="H225" i="2"/>
  <c r="I225" i="2" s="1"/>
  <c r="J225" i="2" s="1"/>
  <c r="I224" i="2"/>
  <c r="J224" i="2" s="1"/>
  <c r="H224" i="2"/>
  <c r="J223" i="2"/>
  <c r="J222" i="2"/>
  <c r="H221" i="2"/>
  <c r="I221" i="2" s="1"/>
  <c r="J221" i="2" s="1"/>
  <c r="I220" i="2"/>
  <c r="J220" i="2" s="1"/>
  <c r="H220" i="2"/>
  <c r="J219" i="2"/>
  <c r="H219" i="2"/>
  <c r="I219" i="2" s="1"/>
  <c r="J218" i="2"/>
  <c r="H217" i="2"/>
  <c r="I217" i="2" s="1"/>
  <c r="J217" i="2" s="1"/>
  <c r="I216" i="2"/>
  <c r="J216" i="2" s="1"/>
  <c r="H216" i="2"/>
  <c r="H215" i="2"/>
  <c r="I215" i="2" s="1"/>
  <c r="J215" i="2" s="1"/>
  <c r="I214" i="2"/>
  <c r="J214" i="2" s="1"/>
  <c r="H214" i="2"/>
  <c r="J213" i="2"/>
  <c r="H213" i="2"/>
  <c r="I213" i="2" s="1"/>
  <c r="I212" i="2"/>
  <c r="J212" i="2" s="1"/>
  <c r="H212" i="2"/>
  <c r="H211" i="2"/>
  <c r="I211" i="2" s="1"/>
  <c r="J211" i="2" s="1"/>
  <c r="I210" i="2"/>
  <c r="J210" i="2" s="1"/>
  <c r="H210" i="2"/>
  <c r="J209" i="2"/>
  <c r="I208" i="2"/>
  <c r="J208" i="2" s="1"/>
  <c r="H208" i="2"/>
  <c r="J207" i="2"/>
  <c r="H207" i="2"/>
  <c r="I207" i="2" s="1"/>
  <c r="I206" i="2"/>
  <c r="J206" i="2" s="1"/>
  <c r="H206" i="2"/>
  <c r="H205" i="2"/>
  <c r="I205" i="2" s="1"/>
  <c r="J205" i="2" s="1"/>
  <c r="I204" i="2"/>
  <c r="J204" i="2" s="1"/>
  <c r="H204" i="2"/>
  <c r="H203" i="2"/>
  <c r="I203" i="2" s="1"/>
  <c r="J203" i="2" s="1"/>
  <c r="I202" i="2"/>
  <c r="J202" i="2" s="1"/>
  <c r="H202" i="2"/>
  <c r="H201" i="2"/>
  <c r="I201" i="2" s="1"/>
  <c r="J201" i="2" s="1"/>
  <c r="I200" i="2"/>
  <c r="J200" i="2" s="1"/>
  <c r="H200" i="2"/>
  <c r="J199" i="2"/>
  <c r="H199" i="2"/>
  <c r="I199" i="2" s="1"/>
  <c r="I198" i="2"/>
  <c r="J198" i="2" s="1"/>
  <c r="H198" i="2"/>
  <c r="H197" i="2"/>
  <c r="I197" i="2" s="1"/>
  <c r="J197" i="2" s="1"/>
  <c r="I196" i="2"/>
  <c r="J196" i="2" s="1"/>
  <c r="H196" i="2"/>
  <c r="H195" i="2"/>
  <c r="I195" i="2" s="1"/>
  <c r="J195" i="2" s="1"/>
  <c r="I194" i="2"/>
  <c r="J194" i="2" s="1"/>
  <c r="H194" i="2"/>
  <c r="H193" i="2"/>
  <c r="I193" i="2" s="1"/>
  <c r="J193" i="2" s="1"/>
  <c r="I192" i="2"/>
  <c r="J192" i="2" s="1"/>
  <c r="H192" i="2"/>
  <c r="J191" i="2"/>
  <c r="J190" i="2"/>
  <c r="H189" i="2"/>
  <c r="I189" i="2" s="1"/>
  <c r="J189" i="2" s="1"/>
  <c r="I188" i="2"/>
  <c r="J188" i="2" s="1"/>
  <c r="H188" i="2"/>
  <c r="H187" i="2"/>
  <c r="I187" i="2" s="1"/>
  <c r="J187" i="2" s="1"/>
  <c r="I186" i="2"/>
  <c r="J186" i="2" s="1"/>
  <c r="H186" i="2"/>
  <c r="H185" i="2"/>
  <c r="I185" i="2" s="1"/>
  <c r="J185" i="2" s="1"/>
  <c r="I184" i="2"/>
  <c r="J184" i="2" s="1"/>
  <c r="H184" i="2"/>
  <c r="J183" i="2"/>
  <c r="H183" i="2"/>
  <c r="I183" i="2" s="1"/>
  <c r="I182" i="2"/>
  <c r="J182" i="2" s="1"/>
  <c r="H182" i="2"/>
  <c r="H181" i="2"/>
  <c r="I181" i="2" s="1"/>
  <c r="J181" i="2" s="1"/>
  <c r="I180" i="2"/>
  <c r="J180" i="2" s="1"/>
  <c r="H180" i="2"/>
  <c r="H179" i="2"/>
  <c r="I179" i="2" s="1"/>
  <c r="J179" i="2" s="1"/>
  <c r="I178" i="2"/>
  <c r="J178" i="2" s="1"/>
  <c r="H178" i="2"/>
  <c r="H177" i="2"/>
  <c r="I177" i="2" s="1"/>
  <c r="J177" i="2" s="1"/>
  <c r="J176" i="2"/>
  <c r="H175" i="2"/>
  <c r="I175" i="2" s="1"/>
  <c r="J175" i="2" s="1"/>
  <c r="I174" i="2"/>
  <c r="J174" i="2" s="1"/>
  <c r="H174" i="2"/>
  <c r="J173" i="2"/>
  <c r="H173" i="2"/>
  <c r="I173" i="2" s="1"/>
  <c r="I172" i="2"/>
  <c r="J172" i="2" s="1"/>
  <c r="H172" i="2"/>
  <c r="J171" i="2"/>
  <c r="I170" i="2"/>
  <c r="J170" i="2" s="1"/>
  <c r="H170" i="2"/>
  <c r="H169" i="2"/>
  <c r="I169" i="2" s="1"/>
  <c r="J169" i="2" s="1"/>
  <c r="I168" i="2"/>
  <c r="J168" i="2" s="1"/>
  <c r="H168" i="2"/>
  <c r="H167" i="2"/>
  <c r="I167" i="2" s="1"/>
  <c r="J167" i="2" s="1"/>
  <c r="I166" i="2"/>
  <c r="J166" i="2" s="1"/>
  <c r="H166" i="2"/>
  <c r="H165" i="2"/>
  <c r="I165" i="2" s="1"/>
  <c r="J165" i="2" s="1"/>
  <c r="I164" i="2"/>
  <c r="J164" i="2" s="1"/>
  <c r="H164" i="2"/>
  <c r="H163" i="2"/>
  <c r="I163" i="2" s="1"/>
  <c r="J163" i="2" s="1"/>
  <c r="J162" i="2"/>
  <c r="J161" i="2"/>
  <c r="I160" i="2"/>
  <c r="J160" i="2" s="1"/>
  <c r="H160" i="2"/>
  <c r="H159" i="2"/>
  <c r="I159" i="2" s="1"/>
  <c r="J159" i="2" s="1"/>
  <c r="I158" i="2"/>
  <c r="J158" i="2" s="1"/>
  <c r="H158" i="2"/>
  <c r="H157" i="2"/>
  <c r="I157" i="2" s="1"/>
  <c r="J157" i="2" s="1"/>
  <c r="I156" i="2"/>
  <c r="J156" i="2" s="1"/>
  <c r="H156" i="2"/>
  <c r="H155" i="2"/>
  <c r="I155" i="2" s="1"/>
  <c r="J155" i="2" s="1"/>
  <c r="I154" i="2"/>
  <c r="J154" i="2" s="1"/>
  <c r="H154" i="2"/>
  <c r="H153" i="2"/>
  <c r="I153" i="2" s="1"/>
  <c r="J153" i="2" s="1"/>
  <c r="I152" i="2"/>
  <c r="J152" i="2" s="1"/>
  <c r="H152" i="2"/>
  <c r="H151" i="2"/>
  <c r="I151" i="2" s="1"/>
  <c r="J151" i="2" s="1"/>
  <c r="I150" i="2"/>
  <c r="J150" i="2" s="1"/>
  <c r="H150" i="2"/>
  <c r="H149" i="2"/>
  <c r="I149" i="2" s="1"/>
  <c r="J149" i="2" s="1"/>
  <c r="I148" i="2"/>
  <c r="J148" i="2" s="1"/>
  <c r="H148" i="2"/>
  <c r="H147" i="2"/>
  <c r="I147" i="2" s="1"/>
  <c r="J147" i="2" s="1"/>
  <c r="I146" i="2"/>
  <c r="J146" i="2" s="1"/>
  <c r="H146" i="2"/>
  <c r="H145" i="2"/>
  <c r="I145" i="2" s="1"/>
  <c r="J145" i="2" s="1"/>
  <c r="I144" i="2"/>
  <c r="J144" i="2" s="1"/>
  <c r="H144" i="2"/>
  <c r="H143" i="2"/>
  <c r="I143" i="2" s="1"/>
  <c r="J143" i="2" s="1"/>
  <c r="I142" i="2"/>
  <c r="J142" i="2" s="1"/>
  <c r="H142" i="2"/>
  <c r="J141" i="2"/>
  <c r="I140" i="2"/>
  <c r="J140" i="2" s="1"/>
  <c r="H140" i="2"/>
  <c r="J139" i="2"/>
  <c r="H139" i="2"/>
  <c r="I139" i="2" s="1"/>
  <c r="I138" i="2"/>
  <c r="J138" i="2" s="1"/>
  <c r="H138" i="2"/>
  <c r="J137" i="2"/>
  <c r="I136" i="2"/>
  <c r="J136" i="2" s="1"/>
  <c r="H136" i="2"/>
  <c r="H135" i="2"/>
  <c r="I135" i="2" s="1"/>
  <c r="J135" i="2" s="1"/>
  <c r="I134" i="2"/>
  <c r="J134" i="2" s="1"/>
  <c r="H134" i="2"/>
  <c r="H133" i="2"/>
  <c r="I133" i="2" s="1"/>
  <c r="J133" i="2" s="1"/>
  <c r="I132" i="2"/>
  <c r="J132" i="2" s="1"/>
  <c r="H132" i="2"/>
  <c r="H131" i="2"/>
  <c r="I131" i="2" s="1"/>
  <c r="J131" i="2" s="1"/>
  <c r="I130" i="2"/>
  <c r="J130" i="2" s="1"/>
  <c r="H130" i="2"/>
  <c r="H129" i="2"/>
  <c r="I129" i="2" s="1"/>
  <c r="J129" i="2" s="1"/>
  <c r="I128" i="2"/>
  <c r="J128" i="2" s="1"/>
  <c r="H128" i="2"/>
  <c r="H127" i="2"/>
  <c r="I127" i="2" s="1"/>
  <c r="J127" i="2" s="1"/>
  <c r="I126" i="2"/>
  <c r="J126" i="2" s="1"/>
  <c r="H126" i="2"/>
  <c r="H125" i="2"/>
  <c r="I125" i="2" s="1"/>
  <c r="J125" i="2" s="1"/>
  <c r="I124" i="2"/>
  <c r="J124" i="2" s="1"/>
  <c r="H124" i="2"/>
  <c r="H123" i="2"/>
  <c r="I123" i="2" s="1"/>
  <c r="J123" i="2" s="1"/>
  <c r="I122" i="2"/>
  <c r="J122" i="2" s="1"/>
  <c r="H122" i="2"/>
  <c r="H121" i="2"/>
  <c r="I121" i="2" s="1"/>
  <c r="J121" i="2" s="1"/>
  <c r="I120" i="2"/>
  <c r="J120" i="2" s="1"/>
  <c r="H120" i="2"/>
  <c r="H119" i="2"/>
  <c r="I119" i="2" s="1"/>
  <c r="J119" i="2" s="1"/>
  <c r="I118" i="2"/>
  <c r="J118" i="2" s="1"/>
  <c r="H118" i="2"/>
  <c r="H117" i="2"/>
  <c r="I117" i="2" s="1"/>
  <c r="J117" i="2" s="1"/>
  <c r="J116" i="2"/>
  <c r="J115" i="2"/>
  <c r="I114" i="2"/>
  <c r="J114" i="2" s="1"/>
  <c r="H114" i="2"/>
  <c r="H113" i="2"/>
  <c r="I113" i="2" s="1"/>
  <c r="J113" i="2" s="1"/>
  <c r="J112" i="2"/>
  <c r="J111" i="2"/>
  <c r="H111" i="2"/>
  <c r="I111" i="2" s="1"/>
  <c r="I110" i="2"/>
  <c r="J110" i="2" s="1"/>
  <c r="H110" i="2"/>
  <c r="J109" i="2"/>
  <c r="H109" i="2"/>
  <c r="I109" i="2" s="1"/>
  <c r="I108" i="2"/>
  <c r="J108" i="2" s="1"/>
  <c r="H108" i="2"/>
  <c r="J107" i="2"/>
  <c r="H107" i="2"/>
  <c r="I107" i="2" s="1"/>
  <c r="J106" i="2"/>
  <c r="H105" i="2"/>
  <c r="I105" i="2" s="1"/>
  <c r="J105" i="2" s="1"/>
  <c r="I104" i="2"/>
  <c r="J104" i="2" s="1"/>
  <c r="H104" i="2"/>
  <c r="H103" i="2"/>
  <c r="I103" i="2" s="1"/>
  <c r="J103" i="2" s="1"/>
  <c r="I102" i="2"/>
  <c r="J102" i="2" s="1"/>
  <c r="H102" i="2"/>
  <c r="H101" i="2"/>
  <c r="I101" i="2" s="1"/>
  <c r="J101" i="2" s="1"/>
  <c r="I100" i="2"/>
  <c r="J100" i="2" s="1"/>
  <c r="H100" i="2"/>
  <c r="H99" i="2"/>
  <c r="I99" i="2" s="1"/>
  <c r="J99" i="2" s="1"/>
  <c r="I98" i="2"/>
  <c r="J98" i="2" s="1"/>
  <c r="H98" i="2"/>
  <c r="H97" i="2"/>
  <c r="I97" i="2" s="1"/>
  <c r="J97" i="2" s="1"/>
  <c r="I96" i="2"/>
  <c r="J96" i="2" s="1"/>
  <c r="H96" i="2"/>
  <c r="J95" i="2"/>
  <c r="I94" i="2"/>
  <c r="J94" i="2" s="1"/>
  <c r="H94" i="2"/>
  <c r="J93" i="2"/>
  <c r="H93" i="2"/>
  <c r="I93" i="2" s="1"/>
  <c r="I92" i="2"/>
  <c r="J92" i="2" s="1"/>
  <c r="H92" i="2"/>
  <c r="J91" i="2"/>
  <c r="H91" i="2"/>
  <c r="I91" i="2" s="1"/>
  <c r="I90" i="2"/>
  <c r="J90" i="2" s="1"/>
  <c r="H90" i="2"/>
  <c r="J89" i="2"/>
  <c r="H89" i="2"/>
  <c r="I89" i="2" s="1"/>
  <c r="J88" i="2"/>
  <c r="J87" i="2"/>
  <c r="I86" i="2"/>
  <c r="J86" i="2" s="1"/>
  <c r="H86" i="2"/>
  <c r="J85" i="2"/>
  <c r="H85" i="2"/>
  <c r="I85" i="2" s="1"/>
  <c r="I84" i="2"/>
  <c r="J84" i="2" s="1"/>
  <c r="H84" i="2"/>
  <c r="J83" i="2"/>
  <c r="H83" i="2"/>
  <c r="I83" i="2" s="1"/>
  <c r="I82" i="2"/>
  <c r="J82" i="2" s="1"/>
  <c r="H82" i="2"/>
  <c r="J81" i="2"/>
  <c r="H81" i="2"/>
  <c r="I81" i="2" s="1"/>
  <c r="I80" i="2"/>
  <c r="J80" i="2" s="1"/>
  <c r="H80" i="2"/>
  <c r="J79" i="2"/>
  <c r="H79" i="2"/>
  <c r="I79" i="2" s="1"/>
  <c r="I78" i="2"/>
  <c r="J78" i="2" s="1"/>
  <c r="H78" i="2"/>
  <c r="J77" i="2"/>
  <c r="H77" i="2"/>
  <c r="I77" i="2" s="1"/>
  <c r="J76" i="2"/>
  <c r="J75" i="2"/>
  <c r="I74" i="2"/>
  <c r="J74" i="2" s="1"/>
  <c r="H74" i="2"/>
  <c r="J73" i="2"/>
  <c r="H73" i="2"/>
  <c r="I73" i="2" s="1"/>
  <c r="I72" i="2"/>
  <c r="J72" i="2" s="1"/>
  <c r="H72" i="2"/>
  <c r="J71" i="2"/>
  <c r="H70" i="2"/>
  <c r="I70" i="2" s="1"/>
  <c r="J70" i="2" s="1"/>
  <c r="H69" i="2"/>
  <c r="I69" i="2" s="1"/>
  <c r="J69" i="2" s="1"/>
  <c r="I68" i="2"/>
  <c r="J68" i="2" s="1"/>
  <c r="H68" i="2"/>
  <c r="H67" i="2"/>
  <c r="I67" i="2" s="1"/>
  <c r="J67" i="2" s="1"/>
  <c r="H66" i="2"/>
  <c r="I66" i="2" s="1"/>
  <c r="J66" i="2" s="1"/>
  <c r="H65" i="2"/>
  <c r="I65" i="2" s="1"/>
  <c r="J65" i="2" s="1"/>
  <c r="J64" i="2"/>
  <c r="H63" i="2"/>
  <c r="I63" i="2" s="1"/>
  <c r="J63" i="2" s="1"/>
  <c r="J62" i="2"/>
  <c r="H61" i="2"/>
  <c r="I61" i="2" s="1"/>
  <c r="J61" i="2" s="1"/>
  <c r="I60" i="2"/>
  <c r="J60" i="2" s="1"/>
  <c r="H60" i="2"/>
  <c r="H59" i="2"/>
  <c r="I59" i="2" s="1"/>
  <c r="J59" i="2" s="1"/>
  <c r="I58" i="2"/>
  <c r="J58" i="2" s="1"/>
  <c r="H58" i="2"/>
  <c r="H57" i="2"/>
  <c r="I57" i="2" s="1"/>
  <c r="J57" i="2" s="1"/>
  <c r="I56" i="2"/>
  <c r="J56" i="2" s="1"/>
  <c r="H56" i="2"/>
  <c r="H55" i="2"/>
  <c r="I55" i="2" s="1"/>
  <c r="J55" i="2" s="1"/>
  <c r="J54" i="2"/>
  <c r="H53" i="2"/>
  <c r="I53" i="2" s="1"/>
  <c r="J53" i="2" s="1"/>
  <c r="I52" i="2"/>
  <c r="J52" i="2" s="1"/>
  <c r="H52" i="2"/>
  <c r="J51" i="2"/>
  <c r="I50" i="2"/>
  <c r="J50" i="2" s="1"/>
  <c r="H50" i="2"/>
  <c r="H49" i="2"/>
  <c r="I49" i="2" s="1"/>
  <c r="J49" i="2" s="1"/>
  <c r="I48" i="2"/>
  <c r="J48" i="2" s="1"/>
  <c r="H48" i="2"/>
  <c r="J47" i="2"/>
  <c r="I46" i="2"/>
  <c r="J46" i="2" s="1"/>
  <c r="H46" i="2"/>
  <c r="J45" i="2"/>
  <c r="I44" i="2"/>
  <c r="J44" i="2" s="1"/>
  <c r="H44" i="2"/>
  <c r="H43" i="2"/>
  <c r="I43" i="2" s="1"/>
  <c r="J43" i="2" s="1"/>
  <c r="I42" i="2"/>
  <c r="J42" i="2" s="1"/>
  <c r="H42" i="2"/>
  <c r="H41" i="2"/>
  <c r="I41" i="2" s="1"/>
  <c r="J41" i="2" s="1"/>
  <c r="I40" i="2"/>
  <c r="J40" i="2" s="1"/>
  <c r="H40" i="2"/>
  <c r="H39" i="2"/>
  <c r="I39" i="2" s="1"/>
  <c r="J39" i="2" s="1"/>
  <c r="I38" i="2"/>
  <c r="J38" i="2" s="1"/>
  <c r="H38" i="2"/>
  <c r="H37" i="2"/>
  <c r="I37" i="2" s="1"/>
  <c r="J37" i="2" s="1"/>
  <c r="J36" i="2"/>
  <c r="H35" i="2"/>
  <c r="I35" i="2" s="1"/>
  <c r="J35" i="2" s="1"/>
  <c r="I34" i="2"/>
  <c r="J34" i="2" s="1"/>
  <c r="H34" i="2"/>
  <c r="H33" i="2"/>
  <c r="I33" i="2" s="1"/>
  <c r="J33" i="2" s="1"/>
  <c r="I32" i="2"/>
  <c r="J32" i="2" s="1"/>
  <c r="H32" i="2"/>
  <c r="H31" i="2"/>
  <c r="I31" i="2" s="1"/>
  <c r="J31" i="2" s="1"/>
  <c r="J30" i="2"/>
  <c r="J29" i="2"/>
  <c r="I28" i="2"/>
  <c r="J28" i="2" s="1"/>
  <c r="H28" i="2"/>
  <c r="H27" i="2"/>
  <c r="I27" i="2" s="1"/>
  <c r="J27" i="2" s="1"/>
  <c r="J26" i="2"/>
  <c r="J25" i="2"/>
  <c r="I24" i="2"/>
  <c r="J24" i="2" s="1"/>
  <c r="H24" i="2"/>
  <c r="H23" i="2"/>
  <c r="I23" i="2" s="1"/>
  <c r="J23" i="2" s="1"/>
  <c r="I22" i="2"/>
  <c r="J22" i="2" s="1"/>
  <c r="H22" i="2"/>
  <c r="H21" i="2"/>
  <c r="I21" i="2" s="1"/>
  <c r="J21" i="2" s="1"/>
  <c r="J20" i="2"/>
  <c r="H19" i="2"/>
  <c r="I19" i="2" s="1"/>
  <c r="J19" i="2" s="1"/>
  <c r="I18" i="2"/>
  <c r="J18" i="2" s="1"/>
  <c r="H18" i="2"/>
  <c r="H17" i="2"/>
  <c r="I17" i="2" s="1"/>
  <c r="J17" i="2" s="1"/>
  <c r="J16" i="2"/>
  <c r="H15" i="2"/>
  <c r="I15" i="2" s="1"/>
  <c r="J15" i="2" s="1"/>
  <c r="I14" i="2"/>
  <c r="J14" i="2" s="1"/>
  <c r="H14" i="2"/>
  <c r="H13" i="2"/>
  <c r="I13" i="2" s="1"/>
  <c r="J13" i="2" s="1"/>
  <c r="I12" i="2"/>
  <c r="J12" i="2" s="1"/>
  <c r="H12" i="2"/>
  <c r="H11" i="2"/>
  <c r="I11" i="2" s="1"/>
  <c r="J11" i="2" s="1"/>
  <c r="I10" i="2"/>
  <c r="J10" i="2" s="1"/>
  <c r="H10" i="2"/>
  <c r="H9" i="2"/>
  <c r="I9" i="2" s="1"/>
  <c r="J9" i="2" s="1"/>
  <c r="I8" i="2"/>
  <c r="J8" i="2" s="1"/>
  <c r="H8" i="2"/>
  <c r="H7" i="2"/>
  <c r="I7" i="2" s="1"/>
  <c r="J7" i="2" s="1"/>
  <c r="J6" i="2"/>
  <c r="J5" i="2"/>
  <c r="B12" i="6" l="1"/>
  <c r="T15" i="6"/>
  <c r="T19" i="6"/>
  <c r="T18" i="6"/>
  <c r="B31" i="6"/>
  <c r="G27" i="6"/>
  <c r="J27" i="6" s="1"/>
  <c r="B28" i="6" s="1"/>
  <c r="K24" i="1" l="1"/>
  <c r="K23" i="1"/>
  <c r="K22" i="1"/>
  <c r="K21" i="1"/>
  <c r="K20" i="1"/>
  <c r="K19" i="1"/>
  <c r="K18" i="1"/>
  <c r="K17" i="1"/>
  <c r="K16" i="1"/>
  <c r="K15" i="1"/>
  <c r="K14" i="1"/>
  <c r="K13" i="1"/>
  <c r="K12" i="1"/>
  <c r="K11" i="1"/>
  <c r="K10" i="1"/>
  <c r="K9" i="1"/>
  <c r="K8" i="1"/>
  <c r="K7" i="1"/>
  <c r="K6" i="1"/>
  <c r="K5" i="1"/>
</calcChain>
</file>

<file path=xl/sharedStrings.xml><?xml version="1.0" encoding="utf-8"?>
<sst xmlns="http://schemas.openxmlformats.org/spreadsheetml/2006/main" count="4626" uniqueCount="1582">
  <si>
    <t>Obra</t>
  </si>
  <si>
    <t>Bancos</t>
  </si>
  <si>
    <t>B.D.I.</t>
  </si>
  <si>
    <t>Encargos Sociais</t>
  </si>
  <si>
    <t>REFORMAS DAS PRAÇAS  PRESIDENTE EPITÁCIO PESSOA (DO RELÓGIO) E ALCINDO LEITE</t>
  </si>
  <si>
    <t xml:space="preserve">SINAPI - 06/2023 - Paraíba
SBC - 07/2023 - Paraíba
ORSE - 05/2023 - Sergipe
SEINFRA - 027 - Ceará
</t>
  </si>
  <si>
    <t>20,34%</t>
  </si>
  <si>
    <t>Desonerado: 0,00%</t>
  </si>
  <si>
    <t>Planilha Orçamentária Resumida</t>
  </si>
  <si>
    <t>Item</t>
  </si>
  <si>
    <t>Descrição</t>
  </si>
  <si>
    <t>Total</t>
  </si>
  <si>
    <t>Peso (%)</t>
  </si>
  <si>
    <t xml:space="preserve"> 1 </t>
  </si>
  <si>
    <t>PRAÇA   PRESIDENTE EPITRÁCIO PESSOA (DO RELÓGIO)- ETAPA 01</t>
  </si>
  <si>
    <t xml:space="preserve"> 1.1 </t>
  </si>
  <si>
    <t>SERVIÇOS PRELIMINARES</t>
  </si>
  <si>
    <t xml:space="preserve"> 1.2 </t>
  </si>
  <si>
    <t>MOVIMENTO DE TERRA</t>
  </si>
  <si>
    <t xml:space="preserve"> 1.3 </t>
  </si>
  <si>
    <t>PAVIMENTAÇÃO</t>
  </si>
  <si>
    <t xml:space="preserve"> 1.4 </t>
  </si>
  <si>
    <t>QUIOSQUES</t>
  </si>
  <si>
    <t xml:space="preserve"> 1.5 </t>
  </si>
  <si>
    <t>MONUMENTO DO RELÓGIO</t>
  </si>
  <si>
    <t xml:space="preserve"> 1.6 </t>
  </si>
  <si>
    <t>PRAÇAS DE ALIMENTAÇÃO</t>
  </si>
  <si>
    <t xml:space="preserve"> 1.7 </t>
  </si>
  <si>
    <t>INFRAESTRUTURA E INSTALAÇÕES</t>
  </si>
  <si>
    <t xml:space="preserve"> 1.8 </t>
  </si>
  <si>
    <t>ILUMINAÇÃO GERAL</t>
  </si>
  <si>
    <t xml:space="preserve"> 2 </t>
  </si>
  <si>
    <t>PRAÇA ALCINDO LEITE - ETAPA 02</t>
  </si>
  <si>
    <t xml:space="preserve"> 2.1 </t>
  </si>
  <si>
    <t xml:space="preserve"> 2.2 </t>
  </si>
  <si>
    <t xml:space="preserve"> 2.3 </t>
  </si>
  <si>
    <t xml:space="preserve"> 2.4 </t>
  </si>
  <si>
    <t>BANCOS E CANTEIROS</t>
  </si>
  <si>
    <t xml:space="preserve"> 2.5 </t>
  </si>
  <si>
    <t>FONTE PRINCIPAL</t>
  </si>
  <si>
    <t xml:space="preserve"> 2.6 </t>
  </si>
  <si>
    <t>PORTAL</t>
  </si>
  <si>
    <t xml:space="preserve"> 2.7 </t>
  </si>
  <si>
    <t>PAVILHÃO</t>
  </si>
  <si>
    <t xml:space="preserve"> 2.8 </t>
  </si>
  <si>
    <t>PRAÇA DE MOTOTAXISTAS</t>
  </si>
  <si>
    <t xml:space="preserve"> 2.9 </t>
  </si>
  <si>
    <t>INFRAESTRUTURA DE INSTALAÇÕES</t>
  </si>
  <si>
    <t xml:space="preserve"> 2.10 </t>
  </si>
  <si>
    <t>SISTEMAS E ILUMINAÇÃO GERAL</t>
  </si>
  <si>
    <t>Total sem BDI</t>
  </si>
  <si>
    <t>Total do BDI</t>
  </si>
  <si>
    <t>Total Geral</t>
  </si>
  <si>
    <t>_______________________________________________________________
Thiago Igor de Medeiros
Setor de Engenharia</t>
  </si>
  <si>
    <t>_______________________________________________________________
Antônio César de Lira Nóbrega
Secretário Municipal de Serviços Urbanos</t>
  </si>
  <si>
    <t>Orçamento Sintético</t>
  </si>
  <si>
    <t>Código</t>
  </si>
  <si>
    <t>Banco</t>
  </si>
  <si>
    <t>Und</t>
  </si>
  <si>
    <t>Quant.</t>
  </si>
  <si>
    <t>Valor Unit</t>
  </si>
  <si>
    <t>Valor Unit com BDI</t>
  </si>
  <si>
    <t xml:space="preserve"> 1.1.1 </t>
  </si>
  <si>
    <t xml:space="preserve"> 74209/001 </t>
  </si>
  <si>
    <t>SINAPI</t>
  </si>
  <si>
    <t>PLACA DE OBRA EM CHAPA DE ACO GALVANIZADO</t>
  </si>
  <si>
    <t>m²</t>
  </si>
  <si>
    <t xml:space="preserve"> 1.1.2 </t>
  </si>
  <si>
    <t xml:space="preserve"> C3373 </t>
  </si>
  <si>
    <t>SEINFRA</t>
  </si>
  <si>
    <t>RETIRADA DE MEIO FIO DE PEDRA GRANÍTICA</t>
  </si>
  <si>
    <t>M</t>
  </si>
  <si>
    <t xml:space="preserve"> 1.1.3 </t>
  </si>
  <si>
    <t xml:space="preserve"> C2942 </t>
  </si>
  <si>
    <t>RETIRADA DE PAVIMENTAÇÃO EM PARALELOS E PEDRA PORTUGUESA</t>
  </si>
  <si>
    <t xml:space="preserve"> 1.1.4 </t>
  </si>
  <si>
    <t xml:space="preserve"> 97625 </t>
  </si>
  <si>
    <t>DEMOLIÇÃO DE ALVENARIA PARA QUALQUER TIPO DE BLOCO, DE FORMA MECANIZADA, SEM REAPROVEITAMENTO. AF_12/2017</t>
  </si>
  <si>
    <t>m³</t>
  </si>
  <si>
    <t xml:space="preserve"> 1.1.5 </t>
  </si>
  <si>
    <t xml:space="preserve"> 98529 </t>
  </si>
  <si>
    <t>CORTE RASO E RECORTE DE ÁRVORE COM DIÂMETRO DE TRONCO MAIOR OU IGUAL A 0,20 M E MENOR QUE 0,40 M.AF_05/2018</t>
  </si>
  <si>
    <t>UN</t>
  </si>
  <si>
    <t xml:space="preserve"> 1.1.6 </t>
  </si>
  <si>
    <t xml:space="preserve"> 98526 </t>
  </si>
  <si>
    <t>REMOÇÃO DE RAÍZES REMANESCENTES DE TRONCO DE ÁRVORE COM DIÂMETRO MAIOR OU IGUAL A 0,20 M E MENOR QUE 0,40 M.AF_05/2018</t>
  </si>
  <si>
    <t xml:space="preserve"> 1.1.7 </t>
  </si>
  <si>
    <t xml:space="preserve"> 022616 </t>
  </si>
  <si>
    <t>SBC</t>
  </si>
  <si>
    <t>RETIRADA DE POSTE DE 7M DE ALTURA</t>
  </si>
  <si>
    <t xml:space="preserve"> 1.1.8 </t>
  </si>
  <si>
    <t xml:space="preserve"> 97661 </t>
  </si>
  <si>
    <t>REMOÇÃO DE CABOS ELÉTRICOS, DE FORMA MANUAL, SEM REAPROVEITAMENTO. AF_12/2017</t>
  </si>
  <si>
    <t xml:space="preserve"> 1.1.9 </t>
  </si>
  <si>
    <t xml:space="preserve"> C1630 </t>
  </si>
  <si>
    <t>LOCAÇÃO DA OBRA - EXECUÇÃO DE GABARITO</t>
  </si>
  <si>
    <t xml:space="preserve"> 1.2.1 </t>
  </si>
  <si>
    <t xml:space="preserve"> 100576 </t>
  </si>
  <si>
    <t>REGULARIZAÇÃO E COMPACTAÇÃO DE SUBLEITO DE SOLO  PREDOMINANTEMENTE ARGILOSO. AF_11/2019</t>
  </si>
  <si>
    <t xml:space="preserve"> 1.2.2 </t>
  </si>
  <si>
    <t xml:space="preserve"> 90091 </t>
  </si>
  <si>
    <t>ESCAVAÇÃO MECANIZADA DE VALA COM PROF. ATÉ 1,5 M (MÉDIA MONTANTE E JUSANTE/UMA COMPOSIÇÃO POR TRECHO), ESCAVADEIRA (0,8 M3), LARG. DE 1,5 M A 2,5 M, EM SOLO DE 1A CATEGORIA, LOCAIS COM BAIXO NÍVEL DE INTERFERÊNCIA. AF_02/2021</t>
  </si>
  <si>
    <t xml:space="preserve"> 1.2.3 </t>
  </si>
  <si>
    <t xml:space="preserve"> 93379 </t>
  </si>
  <si>
    <t>REATERRO MECANIZADO DE VALA COM RETROESCAVADEIRA (CAPACIDADE DA CAÇAMBA DA RETRO: 0,26 M³ / POTÊNCIA: 88 HP), LARGURA DE 0,8 A 1,5 M, PROFUNDIDADE ATÉ 1,5 M, COM SOLO DE 1ª CATEGORIA EM LOCAIS COM BAIXO NÍVEL DE INTERFERÊNCIA. AF_04/2016</t>
  </si>
  <si>
    <t xml:space="preserve"> 1.3.1 </t>
  </si>
  <si>
    <t xml:space="preserve"> C3449 </t>
  </si>
  <si>
    <t>MEIO FIO PRÉ MOLDADO (0,07x0,30x1,00)m C/REJUNTAMENTO</t>
  </si>
  <si>
    <t xml:space="preserve"> 1.3.2 </t>
  </si>
  <si>
    <t xml:space="preserve"> 102498 </t>
  </si>
  <si>
    <t>PINTURA DE MEIO-FIO COM TINTA BRANCA A BASE DE CAL (CAIAÇÃO). AF_05/2021</t>
  </si>
  <si>
    <t xml:space="preserve"> 1.3.3 </t>
  </si>
  <si>
    <t xml:space="preserve"> C5027 </t>
  </si>
  <si>
    <t>PISO INTERTRAVADO TIPO TIJOLINHO (20 X 10 X 4CM), COLORIDO - COMPACTAÇÃO MECANIZADA</t>
  </si>
  <si>
    <t xml:space="preserve"> 1.3.4 </t>
  </si>
  <si>
    <t xml:space="preserve"> 12214 </t>
  </si>
  <si>
    <t>ORSE</t>
  </si>
  <si>
    <t>Rampa padrão para acesso de deficientes a passeio público, em concreto simples Fck=25MPa, desempolada, com pintura indicativa em novacor, 02 demãos</t>
  </si>
  <si>
    <t>un</t>
  </si>
  <si>
    <t xml:space="preserve"> 1.4.1 </t>
  </si>
  <si>
    <t>INFRAESTRUTURA - FUNDAÇÃO RADIER</t>
  </si>
  <si>
    <t xml:space="preserve"> 1.4.1.1 </t>
  </si>
  <si>
    <t xml:space="preserve"> 103073 </t>
  </si>
  <si>
    <t>EXECUÇÃO DE RADIER, ESPESSURA DE 30 CM, FCK = 30 MPA, COM USO DE FORMAS EM MADEIRA SERRADA. AF_09/2021</t>
  </si>
  <si>
    <t xml:space="preserve"> 1.4.1.2 </t>
  </si>
  <si>
    <t xml:space="preserve"> 92762 </t>
  </si>
  <si>
    <t>ARMAÇÃO DE PILAR OU VIGA DE ESTRUTURA CONVENCIONAL DE CONCRETO ARMADO UTILIZANDO AÇO CA-50 DE 10,0 MM - MONTAGEM. AF_06/2022</t>
  </si>
  <si>
    <t>KG</t>
  </si>
  <si>
    <t xml:space="preserve"> 1.4.2 </t>
  </si>
  <si>
    <t>SUPERESTRUTURA - PILARES, VIGAS E LAJES</t>
  </si>
  <si>
    <t xml:space="preserve"> 1.4.2.1 </t>
  </si>
  <si>
    <t>PILARES</t>
  </si>
  <si>
    <t xml:space="preserve"> 1.4.2.1.1 </t>
  </si>
  <si>
    <t xml:space="preserve"> 92431 </t>
  </si>
  <si>
    <t>MONTAGEM E DESMONTAGEM DE FÔRMA DE PILARES RETANGULARES E ESTRUTURAS SIMILARES, PÉ-DIREITO SIMPLES, EM CHAPA DE MADEIRA COMPENSADA PLASTIFICADA, 10 UTILIZAÇÕES. AF_09/2020</t>
  </si>
  <si>
    <t xml:space="preserve"> 1.4.2.1.2 </t>
  </si>
  <si>
    <t xml:space="preserve"> 1.4.2.1.3 </t>
  </si>
  <si>
    <t xml:space="preserve"> 92759 </t>
  </si>
  <si>
    <t>ARMAÇÃO DE PILAR OU VIGA DE ESTRUTURA CONVENCIONAL DE CONCRETO ARMADO UTILIZANDO AÇO CA-60 DE 5,0 MM - MONTAGEM. AF_06/2022</t>
  </si>
  <si>
    <t xml:space="preserve"> 1.4.2.1.4 </t>
  </si>
  <si>
    <t xml:space="preserve"> 94972 </t>
  </si>
  <si>
    <t>CONCRETO FCK = 30MPA, TRAÇO 1:2,1:2,5 (EM MASSA SECA DE CIMENTO/ AREIA MÉDIA/ BRITA 1) - PREPARO MECÂNICO COM BETONEIRA 600 L. AF_05/2021</t>
  </si>
  <si>
    <t xml:space="preserve"> 1.4.2.1.5 </t>
  </si>
  <si>
    <t xml:space="preserve"> 92873 </t>
  </si>
  <si>
    <t>LANÇAMENTO COM USO DE BALDES, ADENSAMENTO E ACABAMENTO DE CONCRETO EM ESTRUTURAS. AF_12/2015</t>
  </si>
  <si>
    <t xml:space="preserve"> 1.4.2.2 </t>
  </si>
  <si>
    <t>VIGAS</t>
  </si>
  <si>
    <t xml:space="preserve"> 1.4.2.2.1 </t>
  </si>
  <si>
    <t xml:space="preserve"> 92463 </t>
  </si>
  <si>
    <t>MONTAGEM E DESMONTAGEM DE FÔRMA DE VIGA, ESCORAMENTO COM GARFO DE MADEIRA, PÉ-DIREITO SIMPLES, EM CHAPA DE MADEIRA RESINADA, 8 UTILIZAÇÕES. AF_09/2020</t>
  </si>
  <si>
    <t xml:space="preserve"> 1.4.2.2.2 </t>
  </si>
  <si>
    <t xml:space="preserve"> 1.4.2.2.3 </t>
  </si>
  <si>
    <t xml:space="preserve"> 92760 </t>
  </si>
  <si>
    <t>ARMAÇÃO DE PILAR OU VIGA DE ESTRUTURA CONVENCIONAL DE CONCRETO ARMADO UTILIZANDO AÇO CA-50 DE 6,3 MM - MONTAGEM. AF_06/2022</t>
  </si>
  <si>
    <t xml:space="preserve"> 1.4.2.2.4 </t>
  </si>
  <si>
    <t xml:space="preserve"> 92761 </t>
  </si>
  <si>
    <t>ARMAÇÃO DE PILAR OU VIGA DE ESTRUTURA CONVENCIONAL DE CONCRETO ARMADO UTILIZANDO AÇO CA-50 DE 8,0 MM - MONTAGEM. AF_06/2022</t>
  </si>
  <si>
    <t xml:space="preserve"> 1.4.2.2.5 </t>
  </si>
  <si>
    <t xml:space="preserve"> 1.4.2.2.6 </t>
  </si>
  <si>
    <t xml:space="preserve"> 92763 </t>
  </si>
  <si>
    <t>ARMAÇÃO DE PILAR OU VIGA DE ESTRUTURA CONVENCIONAL DE CONCRETO ARMADO UTILIZANDO AÇO CA-50 DE 12,5 MM - MONTAGEM. AF_06/2022</t>
  </si>
  <si>
    <t xml:space="preserve"> 1.4.2.2.7 </t>
  </si>
  <si>
    <t xml:space="preserve"> 1.4.2.2.8 </t>
  </si>
  <si>
    <t xml:space="preserve"> 1.4.2.3 </t>
  </si>
  <si>
    <t>LAJE</t>
  </si>
  <si>
    <t xml:space="preserve"> 1.4.2.3.1 </t>
  </si>
  <si>
    <t xml:space="preserve"> 101964 </t>
  </si>
  <si>
    <t>LAJE PRÉ-MOLDADA UNIDIRECIONAL, BIAPOIADA, PARA FORRO, ENCHIMENTO EM CERÂMICA, VIGOTA CONVENCIONAL, ALTURA TOTAL DA LAJE (ENCHIMENTO+CAPA) = (8+3). AF_11/2020_PA</t>
  </si>
  <si>
    <t xml:space="preserve"> 1.4.3 </t>
  </si>
  <si>
    <t>ALVENARIAS DE VEDAÇÃO, FORRO E PLATIBANDA</t>
  </si>
  <si>
    <t xml:space="preserve"> 1.4.3.1 </t>
  </si>
  <si>
    <t xml:space="preserve"> 103324 </t>
  </si>
  <si>
    <t>ALVENARIA DE VEDAÇÃO DE BLOCOS CERÂMICOS FURADOS NA VERTICAL DE 14X19X39 CM (ESPESSURA 14 CM) E ARGAMASSA DE ASSENTAMENTO COM PREPARO EM BETONEIRA. AF_12/2021</t>
  </si>
  <si>
    <t xml:space="preserve"> 1.4.3.2 </t>
  </si>
  <si>
    <t xml:space="preserve"> 96113 </t>
  </si>
  <si>
    <t>FORRO EM PLACAS DE GESSO, PARA AMBIENTES COMERCIAIS. AF_05/2017_PS</t>
  </si>
  <si>
    <t xml:space="preserve"> 1.4.3.3 </t>
  </si>
  <si>
    <t xml:space="preserve"> 97590 </t>
  </si>
  <si>
    <t>LUMINÁRIA TIPO PLAFON REDONDO COM VIDRO FOSCO, DE SOBREPOR, COM 1 LÂMPADA FLUORESCENTE DE 15 W, SEM REATOR - FORNECIMENTO E INSTALAÇÃO. AF_02/2020</t>
  </si>
  <si>
    <t xml:space="preserve"> 1.4.4 </t>
  </si>
  <si>
    <t>IMPERMEABILIZAÇÃO DE LAJE</t>
  </si>
  <si>
    <t xml:space="preserve"> 1.4.4.1 </t>
  </si>
  <si>
    <t xml:space="preserve"> 98555 </t>
  </si>
  <si>
    <t>IMPERMEABILIZAÇÃO DE SUPERFÍCIE COM ARGAMASSA POLIMÉRICA / MEMBRANA ACRÍLICA, 3 DEMÃOS. AF_06/2018</t>
  </si>
  <si>
    <t xml:space="preserve"> 1.4.4.2 </t>
  </si>
  <si>
    <t xml:space="preserve"> 87765 </t>
  </si>
  <si>
    <t>CONTRAPISO EM ARGAMASSA TRAÇO 1:4 (CIMENTO E AREIA), PREPARO MECÂNICO COM BETONEIRA 400 L, APLICADO EM ÁREAS MOLHADAS SOBRE IMPERMEABILIZAÇÃO, ACABAMENTO NÃO REFORÇADO, ESPESSURA 4CM. AF_07/2021</t>
  </si>
  <si>
    <t xml:space="preserve"> 1.4.5 </t>
  </si>
  <si>
    <t>ESQUADRIAS</t>
  </si>
  <si>
    <t xml:space="preserve"> 1.4.5.1 </t>
  </si>
  <si>
    <t xml:space="preserve"> 90846 </t>
  </si>
  <si>
    <t>KIT DE PORTA DE MADEIRA PARA PINTURA, SEMI-OCA (PESADA OU SUPERPESADA), PADRÃO MÉDIO, 90X210CM, ESPESSURA DE 3,5CM, ITENS INCLUSOS: DOBRADIÇAS, MONTAGEM E INSTALAÇÃO DO BATENTE, FECHADURA COM EXECUÇÃO DO FURO - FORNECIMENTO E INSTALAÇÃO. AF_12/2019</t>
  </si>
  <si>
    <t xml:space="preserve"> 1.4.5.2 </t>
  </si>
  <si>
    <t xml:space="preserve"> 90845 </t>
  </si>
  <si>
    <t>KIT DE PORTA DE MADEIRA PARA PINTURA, SEMI-OCA (PESADA OU SUPERPESADA), PADRÃO MÉDIO, 80X210CM, ESPESSURA DE 3,5CM, ITENS INCLUSOS: DOBRADIÇAS, MONTAGEM E INSTALAÇÃO DO BATENTE, FECHADURA COM EXECUÇÃO DO FURO - FORNECIMENTO E INSTALAÇÃO. AF_12/2019</t>
  </si>
  <si>
    <t xml:space="preserve"> 1.4.5.3 </t>
  </si>
  <si>
    <t xml:space="preserve"> 94569 </t>
  </si>
  <si>
    <t>JANELA DE ALUMÍNIO TIPO MAXIM-AR, COM VIDROS, BATENTE E FERRAGENS. EXCLUSIVE ALIZAR, ACABAMENTO E CONTRAMARCO. FORNECIMENTO E INSTALAÇÃO. AF_12/2019</t>
  </si>
  <si>
    <t xml:space="preserve"> 1.4.5.4 </t>
  </si>
  <si>
    <t xml:space="preserve"> 12710 </t>
  </si>
  <si>
    <t>Porta de enrolar, em perfil meia cana fechado, em chapa de aço galvanizado nº 22</t>
  </si>
  <si>
    <t xml:space="preserve"> 1.4.5.5 </t>
  </si>
  <si>
    <t xml:space="preserve"> 180821 </t>
  </si>
  <si>
    <t>PINTURA COM SELADOR DE MADEIRA BASE D</t>
  </si>
  <si>
    <t xml:space="preserve"> 1.4.5.6 </t>
  </si>
  <si>
    <t xml:space="preserve"> 180779 </t>
  </si>
  <si>
    <t>PINTURA EM ESMALTE BRILHO CAIXILHOS MADEIRA 2 DEMAOS</t>
  </si>
  <si>
    <t xml:space="preserve"> 1.4.5.7 </t>
  </si>
  <si>
    <t xml:space="preserve"> 180520 </t>
  </si>
  <si>
    <t>PINTURA GRAFITE EM PORTA ACO ENROLAR</t>
  </si>
  <si>
    <t xml:space="preserve"> 1.4.6 </t>
  </si>
  <si>
    <t xml:space="preserve"> 1.4.6.1 </t>
  </si>
  <si>
    <t xml:space="preserve"> 87247 </t>
  </si>
  <si>
    <t>REVESTIMENTO CERÂMICO PARA PISO COM PLACAS TIPO ESMALTADA EXTRA DE DIMENSÕES 35X35 CM APLICADA EM AMBIENTES DE ÁREA ENTRE 5 M2 E 10 M2. AF_02/2023_PE</t>
  </si>
  <si>
    <t xml:space="preserve"> 1.4.7 </t>
  </si>
  <si>
    <t>REVESTIMENTOS</t>
  </si>
  <si>
    <t xml:space="preserve"> 1.4.7.1 </t>
  </si>
  <si>
    <t xml:space="preserve"> 87905 </t>
  </si>
  <si>
    <t>CHAPISCO APLICADO EM ALVENARIA (COM PRESENÇA DE VÃOS) E ESTRUTURAS DE CONCRETO DE FACHADA, COM COLHER DE PEDREIRO.  ARGAMASSA TRAÇO 1:3 COM PREPARO EM BETONEIRA 400L. AF_10/2022</t>
  </si>
  <si>
    <t xml:space="preserve"> 1.4.7.2 </t>
  </si>
  <si>
    <t xml:space="preserve"> 87292 </t>
  </si>
  <si>
    <t>ARGAMASSA TRAÇO 1:2:8 (EM VOLUME DE CIMENTO, CAL E AREIA MÉDIA ÚMIDA) PARA EMBOÇO/MASSA ÚNICA/ASSENTAMENTO DE ALVENARIA DE VEDAÇÃO, PREPARO MECÂNICO COM BETONEIRA 400 L. AF_08/2019</t>
  </si>
  <si>
    <t xml:space="preserve"> 1.4.7.3 </t>
  </si>
  <si>
    <t xml:space="preserve"> 87269 </t>
  </si>
  <si>
    <t>REVESTIMENTO CERÂMICO PARA PAREDES INTERNAS COM PLACAS TIPO ESMALTADA EXTRA DE DIMENSÕES 25X35 CM APLICADAS NA ALTURA INTEIRA DAS PAREDES. AF_02/2023_PE</t>
  </si>
  <si>
    <t xml:space="preserve"> 1.4.7.4 </t>
  </si>
  <si>
    <t xml:space="preserve"> 101162 </t>
  </si>
  <si>
    <t>ALVENARIA DE VEDAÇÃO COM ELEMENTO VAZADO DE CERÂMICA (COBOGÓ) DE 7X20X20CM E ARGAMASSA DE ASSENTAMENTO COM PREPARO EM BETONEIRA. AF_05/2020</t>
  </si>
  <si>
    <t xml:space="preserve"> 1.4.7.5 </t>
  </si>
  <si>
    <t xml:space="preserve"> 87273 </t>
  </si>
  <si>
    <t>REVESTIMENTO CERÂMICO PARA PAREDES INTERNAS COM PLACAS TIPO ESMALTADA EXTRA  DE DIMENSÕES 33X45 CM APLICADAS NA ALTURA INTEIRA DAS PAREDES. AF_02/2023_PE</t>
  </si>
  <si>
    <t xml:space="preserve"> 1.4.7.6 </t>
  </si>
  <si>
    <t xml:space="preserve"> 87271 </t>
  </si>
  <si>
    <t>REVESTIMENTO CERÂMICO PARA PAREDES INTERNAS COM PLACAS TIPO ESMALTADA EXTRA DE DIMENSÕES 25X35 CM APLICADAS A MEIA ALTURA DAS PAREDES. AF_02/2023_PE</t>
  </si>
  <si>
    <t xml:space="preserve"> 1.4.8 </t>
  </si>
  <si>
    <t>PINTURA</t>
  </si>
  <si>
    <t xml:space="preserve"> 1.4.8.1 </t>
  </si>
  <si>
    <t xml:space="preserve"> 88485 </t>
  </si>
  <si>
    <t>FUNDO SELADOR ACRÍLICO, APLICAÇÃO MANUAL EM PAREDE, UMA DEMÃO. AF_04/2023</t>
  </si>
  <si>
    <t xml:space="preserve"> 1.4.8.2 </t>
  </si>
  <si>
    <t xml:space="preserve"> 88489 </t>
  </si>
  <si>
    <t>PINTURA LÁTEX ACRÍLICA PREMIUM, APLICAÇÃO MANUAL EM PAREDES, DUAS DEMÃOS. AF_04/2023</t>
  </si>
  <si>
    <t xml:space="preserve"> 1.4.8.3 </t>
  </si>
  <si>
    <t xml:space="preserve"> 88488 </t>
  </si>
  <si>
    <t>PINTURA LÁTEX ACRÍLICA PREMIUM, APLICAÇÃO MANUAL EM TETO, DUAS DEMÃOS. AF_04/2023</t>
  </si>
  <si>
    <t xml:space="preserve"> 1.4.9 </t>
  </si>
  <si>
    <t>INSTALAÇÕES</t>
  </si>
  <si>
    <t xml:space="preserve"> 1.4.9.1 </t>
  </si>
  <si>
    <t>INSTALAÇÕES ELÉTRICAS</t>
  </si>
  <si>
    <t xml:space="preserve"> 1.4.9.1.1 </t>
  </si>
  <si>
    <t xml:space="preserve"> 101938 </t>
  </si>
  <si>
    <t>CAIXA DE PROTEÇÃO PARA MEDIDOR MONOFÁSICO DE EMBUTIR - FORNECIMENTO E INSTALAÇÃO. AF_10/2020</t>
  </si>
  <si>
    <t xml:space="preserve"> 1.4.9.1.2 </t>
  </si>
  <si>
    <t xml:space="preserve"> 101876 </t>
  </si>
  <si>
    <t>QUADRO DE DISTRIBUIÇÃO DE ENERGIA EM PVC, DE EMBUTIR, SEM BARRAMENTO, PARA 6 DISJUNTORES - FORNECIMENTO E INSTALAÇÃO. AF_10/2020</t>
  </si>
  <si>
    <t xml:space="preserve"> 1.4.9.1.3 </t>
  </si>
  <si>
    <t xml:space="preserve"> 91855 </t>
  </si>
  <si>
    <t>ELETRODUTO FLEXÍVEL CORRUGADO REFORÇADO, PVC, DN 25 MM (3/4"), PARA CIRCUITOS TERMINAIS, INSTALADO EM PAREDE - FORNECIMENTO E INSTALAÇÃO. AF_03/2023</t>
  </si>
  <si>
    <t xml:space="preserve"> 1.4.9.1.4 </t>
  </si>
  <si>
    <t xml:space="preserve"> 91844 </t>
  </si>
  <si>
    <t>ELETRODUTO FLEXÍVEL CORRUGADO, PVC, DN 25 MM (3/4"), PARA CIRCUITOS TERMINAIS, INSTALADO EM LAJE - FORNECIMENTO E INSTALAÇÃO. AF_03/2023</t>
  </si>
  <si>
    <t xml:space="preserve"> 1.4.9.1.5 </t>
  </si>
  <si>
    <t xml:space="preserve"> 91927 </t>
  </si>
  <si>
    <t>CABO DE COBRE FLEXÍVEL ISOLADO, 2,5 MM², ANTI-CHAMA 0,6/1,0 KV, PARA CIRCUITOS TERMINAIS - FORNECIMENTO E INSTALAÇÃO. AF_03/2023</t>
  </si>
  <si>
    <t xml:space="preserve"> 1.4.9.1.6 </t>
  </si>
  <si>
    <t xml:space="preserve"> 91925 </t>
  </si>
  <si>
    <t>CABO DE COBRE FLEXÍVEL ISOLADO, 1,5 MM², ANTI-CHAMA 0,6/1,0 KV, PARA CIRCUITOS TERMINAIS - FORNECIMENTO E INSTALAÇÃO. AF_03/2023</t>
  </si>
  <si>
    <t xml:space="preserve"> 1.4.9.1.7 </t>
  </si>
  <si>
    <t xml:space="preserve"> 91981 </t>
  </si>
  <si>
    <t>INTERRUPTOR BIPOLAR (1 MÓDULO), 10A/250V, INCLUINDO SUPORTE E PLACA - FORNECIMENTO E INSTALAÇÃO. AF_03/2023</t>
  </si>
  <si>
    <t xml:space="preserve"> 1.4.9.1.8 </t>
  </si>
  <si>
    <t xml:space="preserve"> 1.4.9.1.9 </t>
  </si>
  <si>
    <t xml:space="preserve"> 100904 </t>
  </si>
  <si>
    <t>LUMINÁRIA TIPO CALHA, DE SOBREPOR, COM 1 LÂMPADA TUBULAR FLUORESCENTE DE 20 W, COM REATOR DE PARTIDA CONVENCIONAL - FORNECIMENTO E INSTALAÇÃO. AF_02/2020</t>
  </si>
  <si>
    <t xml:space="preserve"> 1.4.9.1.10 </t>
  </si>
  <si>
    <t xml:space="preserve"> 104476 </t>
  </si>
  <si>
    <t>COMPOSIÇÃO PARAMÉTRICA DE PONTO ELÉTRICO DE TOMADA DE USO ESPECÍFICO 2P+T (20A/250V) EM EDIFÍCIO RESIDENCIAL COM ELETRODUTO EMBUTIDO EM RASGOS NAS PAREDES, INCLUSO TOMADA, ELETRODUTO, CABO, RASGO, QUEBRA E CHUMBAMENTO (EXCETO CHUVEIRO). AF_11/2022</t>
  </si>
  <si>
    <t xml:space="preserve"> 1.4.9.2 </t>
  </si>
  <si>
    <t>INSTALAÇÕES HIDROSSANITÁRIAS</t>
  </si>
  <si>
    <t xml:space="preserve"> 1.4.9.2.1 </t>
  </si>
  <si>
    <t>ALIMENTAÇÃO - ÁGUA FRIA</t>
  </si>
  <si>
    <t xml:space="preserve"> 1.4.9.2.1.1 </t>
  </si>
  <si>
    <t xml:space="preserve"> 052026 </t>
  </si>
  <si>
    <t>CAIXA D'AGUA EM POLIETILENO 310 LITROS COM TAMPA</t>
  </si>
  <si>
    <t xml:space="preserve"> 1.4.9.2.1.2 </t>
  </si>
  <si>
    <t xml:space="preserve"> 052856 </t>
  </si>
  <si>
    <t>TORNEIRA DE BOIA COM BALAO PLASTICO 3/4""</t>
  </si>
  <si>
    <t xml:space="preserve"> 1.4.9.2.1.3 </t>
  </si>
  <si>
    <t xml:space="preserve"> 89402 </t>
  </si>
  <si>
    <t>TUBO, PVC, SOLDÁVEL, DN 25MM, INSTALADO EM RAMAL DE DISTRIBUIÇÃO DE ÁGUA - FORNECIMENTO E INSTALAÇÃO. AF_06/2022</t>
  </si>
  <si>
    <t xml:space="preserve"> 1.4.9.2.1.4 </t>
  </si>
  <si>
    <t xml:space="preserve"> 89489 </t>
  </si>
  <si>
    <t>CURVA 90 GRAUS, PVC, SOLDÁVEL, DN 25MM, INSTALADO EM PRUMADA DE ÁGUA - FORNECIMENTO E INSTALAÇÃO. AF_06/2022</t>
  </si>
  <si>
    <t xml:space="preserve"> 1.4.9.2.1.5 </t>
  </si>
  <si>
    <t xml:space="preserve"> 89490 </t>
  </si>
  <si>
    <t>CURVA 45 GRAUS, PVC, SOLDÁVEL, DN 25MM, INSTALADO EM PRUMADA DE ÁGUA - FORNECIMENTO E INSTALAÇÃO. AF_06/2022</t>
  </si>
  <si>
    <t xml:space="preserve"> 1.4.9.2.1.6 </t>
  </si>
  <si>
    <t xml:space="preserve"> 95635 </t>
  </si>
  <si>
    <t>KIT CAVALETE PARA MEDIÇÃO DE ÁGUA - ENTRADA PRINCIPAL, EM PVC SOLDÁVEL DN 25 (¾")   FORNECIMENTO E INSTALAÇÃO (EXCLUSIVE HIDRÔMETRO). AF_11/2016</t>
  </si>
  <si>
    <t xml:space="preserve"> 1.4.9.2.2 </t>
  </si>
  <si>
    <t>INSTALAÇÕES HIDRÁULICAS</t>
  </si>
  <si>
    <t xml:space="preserve"> 1.4.9.2.2.1 </t>
  </si>
  <si>
    <t xml:space="preserve"> 89403 </t>
  </si>
  <si>
    <t>TUBO, PVC, SOLDÁVEL, DN 32MM, INSTALADO EM RAMAL DE DISTRIBUIÇÃO DE ÁGUA - FORNECIMENTO E INSTALAÇÃO. AF_06/2022</t>
  </si>
  <si>
    <t xml:space="preserve"> 1.4.9.2.2.2 </t>
  </si>
  <si>
    <t xml:space="preserve"> 89446 </t>
  </si>
  <si>
    <t>TUBO, PVC, SOLDÁVEL, DN 25MM, INSTALADO EM PRUMADA DE ÁGUA - FORNECIMENTO E INSTALAÇÃO. AF_06/2022</t>
  </si>
  <si>
    <t xml:space="preserve"> 1.4.9.2.2.3 </t>
  </si>
  <si>
    <t xml:space="preserve"> 94792 </t>
  </si>
  <si>
    <t>REGISTRO DE GAVETA BRUTO, LATÃO, ROSCÁVEL, 1", COM ACABAMENTO E CANOPLA CROMADOS - FORNECIMENTO E INSTALAÇÃO. AF_08/2021</t>
  </si>
  <si>
    <t xml:space="preserve"> 1.4.9.2.2.4 </t>
  </si>
  <si>
    <t xml:space="preserve"> 89620 </t>
  </si>
  <si>
    <t>TE, PVC, SOLDÁVEL, DN 32MM, INSTALADO EM PRUMADA DE ÁGUA - FORNECIMENTO E INSTALAÇÃO. AF_06/2022</t>
  </si>
  <si>
    <t xml:space="preserve"> 1.4.9.2.2.5 </t>
  </si>
  <si>
    <t xml:space="preserve"> 89617 </t>
  </si>
  <si>
    <t>TE, PVC, SOLDÁVEL, DN 25MM, INSTALADO EM PRUMADA DE ÁGUA - FORNECIMENTO E INSTALAÇÃO. AF_06/2022</t>
  </si>
  <si>
    <t xml:space="preserve"> 1.4.9.2.2.6 </t>
  </si>
  <si>
    <t xml:space="preserve"> 103957 </t>
  </si>
  <si>
    <t>BUCHA DE REDUÇÃO, CURTA, PVC, SOLDÁVEL, DN 32 X 25 MM, INSTALADO EM PRUMADA DE ÁGUA - FORNECIMENTO E INSTALAÇÃO. AF_06/2022</t>
  </si>
  <si>
    <t xml:space="preserve"> 1.4.9.2.2.7 </t>
  </si>
  <si>
    <t xml:space="preserve"> 1.4.9.2.2.8 </t>
  </si>
  <si>
    <t xml:space="preserve"> 89481 </t>
  </si>
  <si>
    <t>JOELHO 90 GRAUS, PVC, SOLDÁVEL, DN 25MM, INSTALADO EM PRUMADA DE ÁGUA - FORNECIMENTO E INSTALAÇÃO. AF_06/2022</t>
  </si>
  <si>
    <t xml:space="preserve"> 1.4.9.2.2.9 </t>
  </si>
  <si>
    <t xml:space="preserve"> 89385 </t>
  </si>
  <si>
    <t>LUVA SOLDÁVEL E COM ROSCA, PVC, SOLDÁVEL, DN 25MM X 3/4 , INSTALADO EM RAMAL OU SUB-RAMAL DE ÁGUA - FORNECIMENTO E INSTALAÇÃO. AF_06/2022</t>
  </si>
  <si>
    <t xml:space="preserve"> 1.4.9.2.2.10 </t>
  </si>
  <si>
    <t xml:space="preserve"> 86884 </t>
  </si>
  <si>
    <t>ENGATE FLEXÍVEL EM PLÁSTICO BRANCO, 1/2 X 30CM - FORNECIMENTO E INSTALAÇÃO. AF_01/2020</t>
  </si>
  <si>
    <t xml:space="preserve"> 1.4.9.2.3 </t>
  </si>
  <si>
    <t>INSTALAÇÕES SANITÁRIAS</t>
  </si>
  <si>
    <t xml:space="preserve"> 1.4.9.2.3.1 </t>
  </si>
  <si>
    <t xml:space="preserve"> 89714 </t>
  </si>
  <si>
    <t>TUBO PVC, SERIE NORMAL, ESGOTO PREDIAL, DN 100 MM, FORNECIDO E INSTALADO EM RAMAL DE DESCARGA OU RAMAL DE ESGOTO SANITÁRIO. AF_08/2022</t>
  </si>
  <si>
    <t xml:space="preserve"> 1.4.9.2.3.2 </t>
  </si>
  <si>
    <t xml:space="preserve"> 89712 </t>
  </si>
  <si>
    <t>TUBO PVC, SERIE NORMAL, ESGOTO PREDIAL, DN 50 MM, FORNECIDO E INSTALADO EM RAMAL DE DESCARGA OU RAMAL DE ESGOTO SANITÁRIO. AF_08/2022</t>
  </si>
  <si>
    <t xml:space="preserve"> 1.4.9.2.3.3 </t>
  </si>
  <si>
    <t xml:space="preserve"> 89711 </t>
  </si>
  <si>
    <t>TUBO PVC, SERIE NORMAL, ESGOTO PREDIAL, DN 40 MM, FORNECIDO E INSTALADO EM RAMAL DE DESCARGA OU RAMAL DE ESGOTO SANITÁRIO. AF_08/2022</t>
  </si>
  <si>
    <t xml:space="preserve"> 1.4.9.2.3.4 </t>
  </si>
  <si>
    <t xml:space="preserve"> 89707 </t>
  </si>
  <si>
    <t>CAIXA SIFONADA, PVC, DN 100 X 100 X 50 MM, JUNTA ELÁSTICA, FORNECIDA E INSTALADA EM RAMAL DE DESCARGA OU EM RAMAL DE ESGOTO SANITÁRIO. AF_08/2022</t>
  </si>
  <si>
    <t xml:space="preserve"> 1.4.9.2.3.5 </t>
  </si>
  <si>
    <t xml:space="preserve"> 95470 </t>
  </si>
  <si>
    <t>VASO SANITARIO SIFONADO CONVENCIONAL COM LOUÇA BRANCA, INCLUSO CONJUNTO DE LIGAÇÃO PARA BACIA SANITÁRIA AJUSTÁVEL - FORNECIMENTO E INSTALAÇÃO. AF_10/2016</t>
  </si>
  <si>
    <t xml:space="preserve"> 1.4.10 </t>
  </si>
  <si>
    <t>MÁRMORES E GRANITOS</t>
  </si>
  <si>
    <t xml:space="preserve"> 1.4.10.1 </t>
  </si>
  <si>
    <t xml:space="preserve"> 93441 </t>
  </si>
  <si>
    <t>BANCADA GRANITO CINZA  150 X 60 CM, COM CUBA DE EMBUTIR DE AÇO, VÁLVULA AMERICANA EM METAL, SIFÃO FLEXÍVEL EM PVC, ENGATE FLEXÍVEL 30 CM, TORNEIRA CROMADA LONGA, DE PAREDE, 1/2 OU 3/4, PADRÃO POPULAR - FORNEC. E INSTALAÇÃO. AF_01/2020</t>
  </si>
  <si>
    <t xml:space="preserve"> 1.4.10.2 </t>
  </si>
  <si>
    <t xml:space="preserve"> 101966 </t>
  </si>
  <si>
    <t>CHAPIM SOBRE MUROS LINEARES, EM GRANITO OU MÁRMORE, L = 25 CM, ASSENTADO COM ARGAMASSA 1:6 COM ADITIVO. AF_11/2020</t>
  </si>
  <si>
    <t xml:space="preserve"> 1.5.1 </t>
  </si>
  <si>
    <t>BASE E CHAFARIZ</t>
  </si>
  <si>
    <t xml:space="preserve"> 1.5.1.1 </t>
  </si>
  <si>
    <t xml:space="preserve"> 96539 </t>
  </si>
  <si>
    <t>FABRICAÇÃO, MONTAGEM E DESMONTAGEM DE FÔRMA PARA VIGA BALDRAME, EM CHAPA DE MADEIRA COMPENSADA RESINADA, E=17 MM, 2 UTILIZAÇÕES. AF_06/2017</t>
  </si>
  <si>
    <t xml:space="preserve"> 1.5.1.2 </t>
  </si>
  <si>
    <t xml:space="preserve"> 92415 </t>
  </si>
  <si>
    <t>MONTAGEM E DESMONTAGEM DE FÔRMA DE PILARES RETANGULARES E ESTRUTURAS SIMILARES, PÉ-DIREITO SIMPLES, EM CHAPA DE MADEIRA COMPENSADA RESINADA, 2 UTILIZAÇÕES. AF_09/2020</t>
  </si>
  <si>
    <t xml:space="preserve"> 1.5.1.3 </t>
  </si>
  <si>
    <t xml:space="preserve"> 92446 </t>
  </si>
  <si>
    <t>MONTAGEM E DESMONTAGEM DE FÔRMA DE VIGA, ESCORAMENTO COM PONTALETE DE MADEIRA, PÉ-DIREITO SIMPLES, EM MADEIRA SERRADA, 1 UTILIZAÇÃO. AF_09/2020</t>
  </si>
  <si>
    <t xml:space="preserve"> 1.5.1.4 </t>
  </si>
  <si>
    <t xml:space="preserve"> 1.5.1.5 </t>
  </si>
  <si>
    <t xml:space="preserve"> 1.5.1.6 </t>
  </si>
  <si>
    <t xml:space="preserve"> 1.5.1.7 </t>
  </si>
  <si>
    <t xml:space="preserve"> 1.5.1.8 </t>
  </si>
  <si>
    <t xml:space="preserve"> 1.5.1.9 </t>
  </si>
  <si>
    <t>CONCRETO FCK = 30MPA, TRAÇO 1:2,1:2,5 (EM MASSA SECA DE CIMENTO/ AREIA MÉDIA/ BRITA 1) - PREPARO MECÂNICO COM BETONEIRA 600 L. AF_05/2021 - ESTRUTURAS E CONTRAPISO DA CASA DE MÁQUINAS</t>
  </si>
  <si>
    <t xml:space="preserve"> 1.5.1.10 </t>
  </si>
  <si>
    <t xml:space="preserve"> 1.5.1.11 </t>
  </si>
  <si>
    <t xml:space="preserve"> 103328 </t>
  </si>
  <si>
    <t>ALVENARIA DE VEDAÇÃO DE BLOCOS CERÂMICOS FURADOS NA HORIZONTAL DE 9X19X19 CM (ESPESSURA 9 CM) E ARGAMASSA DE ASSENTAMENTO COM PREPARO EM BETONEIRA. AF_12/2021</t>
  </si>
  <si>
    <t xml:space="preserve"> 1.5.1.12 </t>
  </si>
  <si>
    <t xml:space="preserve"> 98561 </t>
  </si>
  <si>
    <t>IMPERMEABILIZAÇÃO DE PAREDES COM ARGAMASSA DE CIMENTO E AREIA, COM ADITIVO IMPERMEABILIZANTE, E = 2CM. AF_06/2018</t>
  </si>
  <si>
    <t xml:space="preserve"> 1.5.1.13 </t>
  </si>
  <si>
    <t xml:space="preserve"> 7393 </t>
  </si>
  <si>
    <t>Laje pré-fabricada treliçada para piso ou cobertura, intereixo 38cm, h=12cm, el. enchimento em EPS h=8cm, inclusive escoramento em madeira e capeamento 4cm.</t>
  </si>
  <si>
    <t xml:space="preserve"> 1.5.1.14 </t>
  </si>
  <si>
    <t xml:space="preserve"> 1.5.1.15 </t>
  </si>
  <si>
    <t xml:space="preserve"> 87308 </t>
  </si>
  <si>
    <t>ARGAMASSA TRAÇO 1:6 (EM VOLUME DE CIMENTO E AREIA MÉDIA ÚMIDA) PARA CONTRAPISO, PREPARO MECÂNICO COM BETONEIRA 600 L. AF_08/2019 - PARA CASA DE MÁQUINAS E ÁREAS SECAS</t>
  </si>
  <si>
    <t xml:space="preserve"> 1.5.1.16 </t>
  </si>
  <si>
    <t xml:space="preserve"> 030116 </t>
  </si>
  <si>
    <t>FUNDO DE RESERVATÓRIO EM BLOCOS DE CONCRETO ESTRUTURAL 14x19x39cm - PARA RESERVATÓRIO INFERIOR</t>
  </si>
  <si>
    <t xml:space="preserve"> 1.5.1.17 </t>
  </si>
  <si>
    <t xml:space="preserve"> 160055 </t>
  </si>
  <si>
    <t>IMPERMEABILIZACAO DE CAIXAS D'AGUA/RESERVATORIOS COM K11+KZ</t>
  </si>
  <si>
    <t xml:space="preserve"> 1.5.1.18 </t>
  </si>
  <si>
    <t xml:space="preserve"> 13361 </t>
  </si>
  <si>
    <t>Revestimento tipo porcelanato para piso ou parede, 59 x 59 cm,  Botic Clas polido, Tecnogres ou similar, aplicado com argamassa industrializada AC-IIIi, rejuntado, exclusive regularização de base ou emboço</t>
  </si>
  <si>
    <t xml:space="preserve"> 1.5.1.19 </t>
  </si>
  <si>
    <t xml:space="preserve"> 103001 </t>
  </si>
  <si>
    <t>GRELHA DE FERRO FUNDIDO SIMPLES COM REQUADRO, 150 X 1000 MM, ASSENTADA COM ARGAMASSA 1 : 3 CIMENTO: AREIA - FORNECIMENTO E INSTALAÇÃO. AF_08/2021</t>
  </si>
  <si>
    <t xml:space="preserve"> 1.5.1.20 </t>
  </si>
  <si>
    <t xml:space="preserve"> 98114 </t>
  </si>
  <si>
    <t>TAMPA CIRCULAR PARA ESGOTO E DRENAGEM, EM FERRO FUNDIDO, DIÂMETRO INTERNO = 0,6 M. AF_12/2020</t>
  </si>
  <si>
    <t xml:space="preserve"> 1.5.1.21 </t>
  </si>
  <si>
    <t>INSTALAÇÕES ELÉTRICAS - CHAFARIZ</t>
  </si>
  <si>
    <t xml:space="preserve"> 1.5.1.21.1 </t>
  </si>
  <si>
    <t xml:space="preserve"> 91847 </t>
  </si>
  <si>
    <t>ELETRODUTO FLEXÍVEL CORRUGADO REFORÇADO, PVC, DN 32 MM (1"), PARA CIRCUITOS TERMINAIS, INSTALADO EM LAJE - FORNECIMENTO E INSTALAÇÃO. AF_03/2023</t>
  </si>
  <si>
    <t xml:space="preserve"> 1.5.1.21.2 </t>
  </si>
  <si>
    <t xml:space="preserve"> 1.5.1.21.3 </t>
  </si>
  <si>
    <t xml:space="preserve"> 92866 </t>
  </si>
  <si>
    <t>CAIXA SEXTAVADA 3" X 3", METÁLICA, INSTALADA EM LAJE - FORNECIMENTO E INSTALAÇÃO. AF_03/2023</t>
  </si>
  <si>
    <t xml:space="preserve"> 1.5.1.22 </t>
  </si>
  <si>
    <t>INSTALAÇÕES HIDRÁULICAS - CHAFARIZ</t>
  </si>
  <si>
    <t xml:space="preserve"> 1.5.1.22.1 </t>
  </si>
  <si>
    <t xml:space="preserve"> 97498 </t>
  </si>
  <si>
    <t>TUBO DE AÇO GALVANIZADO COM COSTURA, CLASSE MÉDIA, DN 25 (1"), CONEXÃO ROSQUEADA, INSTALADO EM REDE DE ALIMENTAÇÃO PARA HIDRANTE - FORNECIMENTO E INSTALAÇÃO. AF_10/2020</t>
  </si>
  <si>
    <t xml:space="preserve"> 1.5.1.22.2 </t>
  </si>
  <si>
    <t xml:space="preserve"> 92364 </t>
  </si>
  <si>
    <t>TUBO DE AÇO GALVANIZADO COM COSTURA, CLASSE MÉDIA, DN 32 (1 1/4"), CONEXÃO ROSQUEADA, INSTALADO EM REDE DE ALIMENTAÇÃO PARA HIDRANTE - FORNECIMENTO E INSTALAÇÃO. AF_10/2020</t>
  </si>
  <si>
    <t xml:space="preserve"> 1.5.1.22.3 </t>
  </si>
  <si>
    <t xml:space="preserve"> 92365 </t>
  </si>
  <si>
    <t>TUBO DE AÇO GALVANIZADO COM COSTURA, CLASSE MÉDIA, DN 40 (1 1/2"), CONEXÃO ROSQUEADA, INSTALADO EM REDE DE ALIMENTAÇÃO PARA HIDRANTE - FORNECIMENTO E INSTALAÇÃO. AF_10/2020</t>
  </si>
  <si>
    <t xml:space="preserve"> 1.5.1.22.4 </t>
  </si>
  <si>
    <t xml:space="preserve"> 97491 </t>
  </si>
  <si>
    <t>TÊ, EM AÇO, CONEXÃO SOLDADA, DN 25 (1"), INSTALADO EM REDE DE ALIMENTAÇÃO PARA HIDRANTE - FORNECIMENTO E INSTALAÇÃO. AF_10/2020</t>
  </si>
  <si>
    <t xml:space="preserve"> 1.5.1.22.5 </t>
  </si>
  <si>
    <t xml:space="preserve"> 97492 </t>
  </si>
  <si>
    <t>TÊ, EM AÇO, CONEXÃO SOLDADA, DN 32 (1 1/4"), INSTALADO EM REDE DE ALIMENTAÇÃO PARA HIDRANTE - FORNECIMENTO E INSTALAÇÃO. AF_10/2020</t>
  </si>
  <si>
    <t xml:space="preserve"> 1.5.1.22.6 </t>
  </si>
  <si>
    <t xml:space="preserve"> 97493 </t>
  </si>
  <si>
    <t>TÊ, EM AÇO, CONEXÃO SOLDADA, DN 40 (1 1/2"), INSTALADO EM REDE DE ALIMENTAÇÃO PARA HIDRANTE - FORNECIMENTO E INSTALAÇÃO. AF_10/2020</t>
  </si>
  <si>
    <t xml:space="preserve"> 1.5.1.22.7 </t>
  </si>
  <si>
    <t xml:space="preserve"> 97480 </t>
  </si>
  <si>
    <t>CURVA 90 GRAUS, EM AÇO, CONEXÃO SOLDADA, DN 25 (1"), INSTALADO EM REDE DE ALIMENTAÇÃO PARA HIDRANTE - FORNECIMENTO E INSTALAÇÃO. AF_10/2020</t>
  </si>
  <si>
    <t xml:space="preserve"> 1.5.1.22.8 </t>
  </si>
  <si>
    <t xml:space="preserve"> 97482 </t>
  </si>
  <si>
    <t>CURVA 90 GRAUS, EM AÇO, CONEXÃO SOLDADA, DN 32 (1 1/4"), INSTALADO EM REDE DE ALIMENTAÇÃO PARA HIDRANTE - FORNECIMENTO E INSTALAÇÃO. AF_10/2020</t>
  </si>
  <si>
    <t xml:space="preserve"> 1.5.1.22.9 </t>
  </si>
  <si>
    <t xml:space="preserve"> 97484 </t>
  </si>
  <si>
    <t>CURVA 90 GRAUS, EM AÇO, CONEXÃO SOLDADA, DN 40 (1 1/2"), INSTALADO EM REDE DE ALIMENTAÇÃO PARA HIDRANTE - FORNECIMENTO E INSTALAÇÃO. AF_10/2020</t>
  </si>
  <si>
    <t xml:space="preserve"> 1.5.1.22.10 </t>
  </si>
  <si>
    <t xml:space="preserve"> 97468 </t>
  </si>
  <si>
    <t>LUVA COM REDUÇÃO, EM AÇO, CONEXÃO SOLDADA, DN 40  X 32 MM (1 1/2" X 1 1/4"), INSTALADO EM REDE DE ALIMENTAÇÃO PARA HIDRANTE - FORNECIMENTO E INSTALAÇÃO. AF_10/2020</t>
  </si>
  <si>
    <t xml:space="preserve"> 1.5.1.22.11 </t>
  </si>
  <si>
    <t xml:space="preserve"> 97465 </t>
  </si>
  <si>
    <t>LUVA COM REDUÇÃO, EM AÇO, CONEXÃO SOLDADA, DN 32 X 25 MM (1 1/4"  X 1"), INSTALADO EM REDE DE ALIMENTAÇÃO PARA HIDRANTE - FORNECIMENTO E INSTALAÇÃO. AF_10/2020</t>
  </si>
  <si>
    <t xml:space="preserve"> 1.5.1.22.12 </t>
  </si>
  <si>
    <t xml:space="preserve"> 92892 </t>
  </si>
  <si>
    <t>UNIÃO, EM FERRO GALVANIZADO, DN 25 (1"), CONEXÃO ROSQUEADA, INSTALADO EM REDE DE ALIMENTAÇÃO PARA HIDRANTE - FORNECIMENTO E INSTALAÇÃO. AF_10/2020</t>
  </si>
  <si>
    <t xml:space="preserve"> 1.5.1.22.13 </t>
  </si>
  <si>
    <t xml:space="preserve"> 92893 </t>
  </si>
  <si>
    <t>UNIÃO, EM FERRO GALVANIZADO, DN 32 (1 1/4"), CONEXÃO ROSQUEADA, INSTALADO EM REDE DE ALIMENTAÇÃO PARA HIDRANTE - FORNECIMENTO E INSTALAÇÃO. AF_10/2020</t>
  </si>
  <si>
    <t xml:space="preserve"> 1.5.1.22.14 </t>
  </si>
  <si>
    <t xml:space="preserve"> 92894 </t>
  </si>
  <si>
    <t>UNIÃO, EM FERRO GALVANIZADO, DN 40 (1 1/2"), CONEXÃO ROSQUEADA, INSTALADO EM REDE DE ALIMENTAÇÃO PARA HIDRANTE - FORNECIMENTO E INSTALAÇÃO. AF_10/2020</t>
  </si>
  <si>
    <t xml:space="preserve"> 1.5.1.22.15 </t>
  </si>
  <si>
    <t xml:space="preserve"> C2307 </t>
  </si>
  <si>
    <t>TAMPÃO EM AÇO GALV. D=15mm (1/2")  À 25mm(1")</t>
  </si>
  <si>
    <t xml:space="preserve"> 1.5.1.22.16 </t>
  </si>
  <si>
    <t xml:space="preserve"> C2308 </t>
  </si>
  <si>
    <t>TAMPÃO EM AÇO GALV. D=32mm (1 1/4")  À  50mm(2")</t>
  </si>
  <si>
    <t xml:space="preserve"> 1.5.1.22.17 </t>
  </si>
  <si>
    <t xml:space="preserve"> 103012 </t>
  </si>
  <si>
    <t>VÁLVULA DE RETENÇÃO, DE BRONZE, PÉ COM CRIVOS, ROSCÁVEL, 1 1/4" - FORNECIMENTO E INSTALAÇÃO. AF_08/2021</t>
  </si>
  <si>
    <t xml:space="preserve"> 1.5.1.22.18 </t>
  </si>
  <si>
    <t xml:space="preserve"> 103013 </t>
  </si>
  <si>
    <t>VÁLVULA DE RETENÇÃO, DE BRONZE, PÉ COM CRIVOS, ROSCÁVEL, 1 1/2" - FORNECIMENTO E INSTALAÇÃO. AF_08/2021</t>
  </si>
  <si>
    <t xml:space="preserve"> 1.5.1.22.19 </t>
  </si>
  <si>
    <t xml:space="preserve"> COT CASCATC </t>
  </si>
  <si>
    <t>Próprio</t>
  </si>
  <si>
    <t>BICO GEISER 38MM ENTRADA ROSCA 1/2 BSP - SODRAMAR - FORNECIMENTO E INSTALAÇÃO. AF_10/2020</t>
  </si>
  <si>
    <t xml:space="preserve"> 1.5.2 </t>
  </si>
  <si>
    <t>TORRE DO RELÓGIO</t>
  </si>
  <si>
    <t xml:space="preserve"> 1.5.2.1 </t>
  </si>
  <si>
    <t>FUNDAÇÃO E ESTRUTURA</t>
  </si>
  <si>
    <t xml:space="preserve"> 1.5.2.1.1 </t>
  </si>
  <si>
    <t xml:space="preserve"> 96523 </t>
  </si>
  <si>
    <t>ESCAVAÇÃO MANUAL PARA BLOCO DE COROAMENTO OU SAPATA (INCLUINDO ESCAVAÇÃO PARA COLOCAÇÃO DE FÔRMAS). AF_06/2017</t>
  </si>
  <si>
    <t xml:space="preserve"> 1.5.2.1.2 </t>
  </si>
  <si>
    <t xml:space="preserve"> 96529 </t>
  </si>
  <si>
    <t>FABRICAÇÃO, MONTAGEM E DESMONTAGEM DE FÔRMA PARA SAPATA, EM MADEIRA SERRADA, E=25 MM, 1 UTILIZAÇÃO. AF_06/2017</t>
  </si>
  <si>
    <t xml:space="preserve"> 1.5.2.1.3 </t>
  </si>
  <si>
    <t xml:space="preserve"> 97092 </t>
  </si>
  <si>
    <t>ARMAÇÃO PARA EXECUÇÃO DE RADIER, PISO DE CONCRETO OU LAJE SOBRE SOLO, COM USO DE TELA Q-196. AF_09/2021</t>
  </si>
  <si>
    <t xml:space="preserve"> 1.5.2.1.4 </t>
  </si>
  <si>
    <t xml:space="preserve"> 96555 </t>
  </si>
  <si>
    <t>CONCRETAGEM DE BLOCOS DE COROAMENTO E VIGAS BALDRAME, FCK 30 MPA, COM USO DE JERICA  LANÇAMENTO, ADENSAMENTO E ACABAMENTO. AF_06/2017</t>
  </si>
  <si>
    <t xml:space="preserve"> 1.5.2.1.5 </t>
  </si>
  <si>
    <t xml:space="preserve"> 040394 </t>
  </si>
  <si>
    <t>CHAPA DE ACO 3/4"" (149,39kg/m2) 13x30cm PARA REFORÇO DA BASE</t>
  </si>
  <si>
    <t xml:space="preserve"> 1.5.2.1.6 </t>
  </si>
  <si>
    <t xml:space="preserve"> 98753 </t>
  </si>
  <si>
    <t>SOLDA DE TOPO EM CHAPA/PERFIL/TUBO DE AÇO CHANFRADO, ESPESSURA=3/4</t>
  </si>
  <si>
    <t xml:space="preserve"> 1.5.2.1.7 </t>
  </si>
  <si>
    <t xml:space="preserve"> 12411 </t>
  </si>
  <si>
    <t>Coluna metálica, em perfis UDC127x50x5,13, diagonais duplas, diversos usos ou composição de pórticos vãos 10,01m a 20,0m,, largura 0,60m, PDmax. 7,00 , pintura 01 demão epoxi fundo óxido ferro + 02 demãos esmalte epoxi branco</t>
  </si>
  <si>
    <t>m</t>
  </si>
  <si>
    <t xml:space="preserve"> 1.5.2.1.8 </t>
  </si>
  <si>
    <t xml:space="preserve"> C2473 </t>
  </si>
  <si>
    <t>PINTURA C/ TINTA EPOXI EM ESTRUTURA DE AÇO CARBONO 50 MICRA C/REVÓLVER</t>
  </si>
  <si>
    <t xml:space="preserve"> 1.5.2.2 </t>
  </si>
  <si>
    <t>FECHAMENTOS E INFRAESTRUTURA DE INSTALAÇÕES</t>
  </si>
  <si>
    <t xml:space="preserve"> 1.5.2.2.1 </t>
  </si>
  <si>
    <t xml:space="preserve"> 11489 </t>
  </si>
  <si>
    <t>Fornecimento e instalação de brise metálico de alumínio, ref. B57, branco nieve 7000, da Hunter Douglas ou similar</t>
  </si>
  <si>
    <t xml:space="preserve"> 1.5.2.2.2 </t>
  </si>
  <si>
    <t xml:space="preserve"> 040276 </t>
  </si>
  <si>
    <t>CHAPA DE ACO FINA A FRIO BITOLA MSG 24 0,60mm (4,80kg/m2) - FECHAMENTO SUPERIOR</t>
  </si>
  <si>
    <t xml:space="preserve"> 1.5.2.2.3 </t>
  </si>
  <si>
    <t xml:space="preserve"> 95730 </t>
  </si>
  <si>
    <t>ELETRODUTO RÍGIDO SOLDÁVEL, PVC, DN 25 MM (3/4"), APARENTE, INSTALADO EM PAREDE - FORNECIMENTO E INSTALAÇÃO. AF_11/2016</t>
  </si>
  <si>
    <t xml:space="preserve"> 1.5.2.2.4 </t>
  </si>
  <si>
    <t xml:space="preserve"> 062111 </t>
  </si>
  <si>
    <t>CONDULETE ALUMINIO MULTIPLO X 2"" COM KIT DE VEDACAO IP54</t>
  </si>
  <si>
    <t xml:space="preserve"> 1.5.3 </t>
  </si>
  <si>
    <t>COMPONENTES ELÉTRICOS - RELÓGIOS, ILUMINAÇÃO E SISTEMAS DE BOMBEAMENTO</t>
  </si>
  <si>
    <t xml:space="preserve"> 1.5.3.1 </t>
  </si>
  <si>
    <t xml:space="preserve"> CPU015 </t>
  </si>
  <si>
    <t>RELOGIO DIGITAL</t>
  </si>
  <si>
    <t xml:space="preserve"> 1.5.3.2 </t>
  </si>
  <si>
    <t xml:space="preserve"> 077603 </t>
  </si>
  <si>
    <t>BOMBA CENTRIFUGA 1CV CP-6R 127/220V MONOFASICA DANCOR</t>
  </si>
  <si>
    <t xml:space="preserve"> 1.5.3.3 </t>
  </si>
  <si>
    <t xml:space="preserve"> 077209 </t>
  </si>
  <si>
    <t>BOMBA CENTRIFUGA SCHNEIDER BC-98 1/3 CV 220V MONOFASICA</t>
  </si>
  <si>
    <t xml:space="preserve"> 1.5.3.4 </t>
  </si>
  <si>
    <t xml:space="preserve"> 94483 </t>
  </si>
  <si>
    <t>CONJUNTO HIDRÁULICO PARA INSTALAÇÃO DE BOMBA EM AÇO ROSCÁVEL, DN SUCÇÃO 32 (1 1/4) E DN RECALQUE 25 (1), PARA EDIFICAÇÃO ATÉ 4 PAVIMENTOS  FORNECIMENTO E INSTALAÇÃO. AF_06/2016</t>
  </si>
  <si>
    <t xml:space="preserve"> 1.5.3.5 </t>
  </si>
  <si>
    <t xml:space="preserve"> 066752 </t>
  </si>
  <si>
    <t>CHAVES DE SERVICO CASA DE BOMBAS/CISTERNA BOMBAS DE SUCCAO</t>
  </si>
  <si>
    <t xml:space="preserve"> 1.5.3.6 </t>
  </si>
  <si>
    <t xml:space="preserve"> 101632 </t>
  </si>
  <si>
    <t>RELÉ FOTOELÉTRICO PARA COMANDO DE ILUMINAÇÃO EXTERNA 1000 W - FORNECIMENTO E INSTALAÇÃO. AF_08/2020</t>
  </si>
  <si>
    <t xml:space="preserve"> 1.5.3.7 </t>
  </si>
  <si>
    <t xml:space="preserve"> 91924 </t>
  </si>
  <si>
    <t>CABO DE COBRE FLEXÍVEL ISOLADO, 1,5 MM², ANTI-CHAMA 450/750 V, PARA CIRCUITOS TERMINAIS - FORNECIMENTO E INSTALAÇÃO. AF_03/2023</t>
  </si>
  <si>
    <t xml:space="preserve"> 1.5.3.8 </t>
  </si>
  <si>
    <t xml:space="preserve"> 91929 </t>
  </si>
  <si>
    <t>CABO DE COBRE FLEXÍVEL ISOLADO, 4 MM², ANTI-CHAMA 0,6/1,0 KV, PARA CIRCUITOS TERMINAIS - FORNECIMENTO E INSTALAÇÃO. AF_03/2023</t>
  </si>
  <si>
    <t xml:space="preserve"> 1.5.3.9 </t>
  </si>
  <si>
    <t xml:space="preserve"> 91931 </t>
  </si>
  <si>
    <t>CABO DE COBRE FLEXÍVEL ISOLADO, 6 MM², ANTI-CHAMA 0,6/1,0 KV, PARA CIRCUITOS TERMINAIS - FORNECIMENTO E INSTALAÇÃO. AF_03/2023</t>
  </si>
  <si>
    <t xml:space="preserve"> 1.5.3.10 </t>
  </si>
  <si>
    <t xml:space="preserve"> CPU016 </t>
  </si>
  <si>
    <t>KIT ILUMINAÇÃO PISCINA/FONTE ALVENARIA 12LED 9W RGB INOX + COMANDO - FORNECIMENTO E INSTALAÇÃO. AF_02/2020</t>
  </si>
  <si>
    <t xml:space="preserve"> 1.5.3.11 </t>
  </si>
  <si>
    <t xml:space="preserve"> CPU017 </t>
  </si>
  <si>
    <t>REFLETOR LED RGB 50W - FORNECIMENTO E INSTALAÇÃO. AF_02/2020</t>
  </si>
  <si>
    <t xml:space="preserve"> 1.5.3.12 </t>
  </si>
  <si>
    <t xml:space="preserve"> CPU018 </t>
  </si>
  <si>
    <t>REFLETOR LED RGB 10W - FORNECIMENTO E INSTALAÇÃO. AF_02/2020</t>
  </si>
  <si>
    <t xml:space="preserve"> 1.5.3.13 </t>
  </si>
  <si>
    <t xml:space="preserve"> 060560 </t>
  </si>
  <si>
    <t>FITA DE LED SILICONADA, 60 LEDS POR METRO, POTʎCIA 4,8 W/M</t>
  </si>
  <si>
    <t xml:space="preserve"> 1.6.1 </t>
  </si>
  <si>
    <t>BANCOS E CANTEIRO</t>
  </si>
  <si>
    <t xml:space="preserve"> 1.6.1.1 </t>
  </si>
  <si>
    <t xml:space="preserve"> 89453 </t>
  </si>
  <si>
    <t>ALVENARIA DE BLOCOS DE CONCRETO ESTRUTURAL 14X19X39 CM (ESPESSURA 14 CM), FBK = 4,5 MPA, UTILIZANDO PALHETA. AF_10/2022</t>
  </si>
  <si>
    <t xml:space="preserve"> 1.6.1.2 </t>
  </si>
  <si>
    <t xml:space="preserve"> 94971 </t>
  </si>
  <si>
    <t>CONCRETO FCK = 25MPA, TRAÇO 1:2,3:2,7 (EM MASSA SECA DE CIMENTO/ AREIA MÉDIA/ BRITA 1) - PREPARO MECÂNICO COM BETONEIRA 600 L. AF_05/2021</t>
  </si>
  <si>
    <t xml:space="preserve"> 1.6.1.3 </t>
  </si>
  <si>
    <t xml:space="preserve"> 1.6.1.4 </t>
  </si>
  <si>
    <t xml:space="preserve"> 91596 </t>
  </si>
  <si>
    <t>ARMAÇÃO DO SISTEMA DE PAREDES DE CONCRETO, EXECUTADA COMO ARMADURA POSITIVA DE LAJES, TELA Q-138. AF_06/2019</t>
  </si>
  <si>
    <t xml:space="preserve"> 1.6.1.5 </t>
  </si>
  <si>
    <t xml:space="preserve"> 1.6.1.6 </t>
  </si>
  <si>
    <t xml:space="preserve"> 1.6.1.7 </t>
  </si>
  <si>
    <t xml:space="preserve"> 040757 </t>
  </si>
  <si>
    <t>CHUMBADOR TIRANTE ACO CA-50 5/8""</t>
  </si>
  <si>
    <t xml:space="preserve"> 1.6.1.8 </t>
  </si>
  <si>
    <t xml:space="preserve"> 180577 </t>
  </si>
  <si>
    <t>PINTURA C/ MASSA ACRILICA ACETINADA SUVINIL PARA FACHADAS</t>
  </si>
  <si>
    <t xml:space="preserve"> 1.6.1.9 </t>
  </si>
  <si>
    <t xml:space="preserve"> 9787 </t>
  </si>
  <si>
    <t>Tampo pré-moldado em concreto para bancos</t>
  </si>
  <si>
    <t xml:space="preserve"> 1.6.1.10 </t>
  </si>
  <si>
    <t xml:space="preserve"> 180028 </t>
  </si>
  <si>
    <t>PINTURA DE PISOS CIMENTADOS COM TINTA PROTETORA NOVACOR</t>
  </si>
  <si>
    <t xml:space="preserve"> 1.6.1.11 </t>
  </si>
  <si>
    <t xml:space="preserve"> 91815 </t>
  </si>
  <si>
    <t>(COMPOSIÇÃO REPRESENTATIVA) DE ALVENARIA DE BLOCOS DE CONCRETO ESTRUTURAL 14X19X39 CM, (ESPESSURA 14 CM), FBK = 4,5 MPA, UTILIZANDO PALHETA, PARA EDIFICAÇÃO HABITACIONAL. AF_10/2015</t>
  </si>
  <si>
    <t xml:space="preserve"> 1.6.1.12 </t>
  </si>
  <si>
    <t xml:space="preserve"> C1470 </t>
  </si>
  <si>
    <t>IMPERMEABILIZAÇÃO JARDINEIRAS C/ARGAMASSA DE CIMENTO E AREIA S/ PENEIRAMENTO, TRAÇO 1:3 - ESP.= 3cm</t>
  </si>
  <si>
    <t xml:space="preserve"> 1.6.1.13 </t>
  </si>
  <si>
    <t xml:space="preserve"> 030685 </t>
  </si>
  <si>
    <t>LEITO EM DRENO COM PEDRA BRITADA No.3</t>
  </si>
  <si>
    <t xml:space="preserve"> 1.6.1.14 </t>
  </si>
  <si>
    <t xml:space="preserve"> 021020 </t>
  </si>
  <si>
    <t>BUZINOTE 2,0m EM TUBO PVC 2"" COM BASE DE DRENO EM BRITA 2</t>
  </si>
  <si>
    <t xml:space="preserve"> 1.6.1.15 </t>
  </si>
  <si>
    <t xml:space="preserve"> 9882 </t>
  </si>
  <si>
    <t>Aterro com argila para jardim (paisagismo)</t>
  </si>
  <si>
    <t xml:space="preserve"> 1.6.1.16 </t>
  </si>
  <si>
    <t xml:space="preserve"> C0112 </t>
  </si>
  <si>
    <t>ARBUSTOS ORNAMENTAIS EM GERAL. C/ ALTURA MÍNIMA DE 50CM</t>
  </si>
  <si>
    <t xml:space="preserve"> 1.6.1.17 </t>
  </si>
  <si>
    <t xml:space="preserve"> 94342 </t>
  </si>
  <si>
    <t>ATERRO MANUAL DE VALAS COM AREIA PARA ATERRO E COMPACTAÇÃO MECANIZADA. AF_05/2016</t>
  </si>
  <si>
    <t xml:space="preserve"> 1.6.2 </t>
  </si>
  <si>
    <t>PILAR "ÁRVORE"</t>
  </si>
  <si>
    <t xml:space="preserve"> 1.6.2.1 </t>
  </si>
  <si>
    <t xml:space="preserve"> C1352 </t>
  </si>
  <si>
    <t>ESTRUTURA METÁLICA EM TUBO DE AÇO 150mm, INCLUS. PINTURA</t>
  </si>
  <si>
    <t xml:space="preserve"> 1.6.2.2 </t>
  </si>
  <si>
    <t xml:space="preserve"> 040128 </t>
  </si>
  <si>
    <t>CHAPA DE ACO 7/16"" (87,144 Kg/m2)</t>
  </si>
  <si>
    <t xml:space="preserve"> 1.6.2.3 </t>
  </si>
  <si>
    <t>CHAPA DE ACO 3/4"" (149,39kg/m2) 13x30cm PARA REFORCO</t>
  </si>
  <si>
    <t xml:space="preserve"> 1.6.2.4 </t>
  </si>
  <si>
    <t xml:space="preserve"> 040358 </t>
  </si>
  <si>
    <t>SOLDA TOPO VERTICAL COM CHANFRO RETO CHAPA 1/4""</t>
  </si>
  <si>
    <t xml:space="preserve"> 1.6.2.5 </t>
  </si>
  <si>
    <t xml:space="preserve"> 1.6.2.6 </t>
  </si>
  <si>
    <t xml:space="preserve"> 1.6.2.7 </t>
  </si>
  <si>
    <t xml:space="preserve"> 1.6.2.8 </t>
  </si>
  <si>
    <t xml:space="preserve"> 100740 </t>
  </si>
  <si>
    <t>PINTURA COM TINTA ALQUÍDICA DE ACABAMENTO (ESMALTE SINTÉTICO ACETINADO) APLICADA A ROLO OU PINCEL SOBRE PERFIL METÁLICO EXECUTADO EM FÁBRICA (POR DEMÃO). AF_01/2020</t>
  </si>
  <si>
    <t xml:space="preserve"> 1.6.3 </t>
  </si>
  <si>
    <t>COBERTA</t>
  </si>
  <si>
    <t xml:space="preserve"> 1.6.3.1 </t>
  </si>
  <si>
    <t xml:space="preserve"> 13073 </t>
  </si>
  <si>
    <t>Perfil u dobrado de chapa  udc simples- 100 x 50 x 3 mm com solda</t>
  </si>
  <si>
    <t xml:space="preserve"> 1.6.3.2 </t>
  </si>
  <si>
    <t xml:space="preserve"> C3629 </t>
  </si>
  <si>
    <t>PLACA EM CHAPA GALVANIZADA C/ESTRUTURA INTERNA EM METALON PINTADA, IMPRESSÃO EM VINIL 02 FACES, ABRAÇADEIRAS</t>
  </si>
  <si>
    <t xml:space="preserve"> 1.6.3.3 </t>
  </si>
  <si>
    <t xml:space="preserve"> C0769 </t>
  </si>
  <si>
    <t>CHAPA POLICARBONATO  ALVEOLAR CRISTAL ESP.= 6mm</t>
  </si>
  <si>
    <t xml:space="preserve"> 1.7.1 </t>
  </si>
  <si>
    <t xml:space="preserve"> 1.7.1.1 </t>
  </si>
  <si>
    <t xml:space="preserve"> 97667 </t>
  </si>
  <si>
    <t>ELETRODUTO FLEXÍVEL CORRUGADO, PEAD, DN 50 (1 1/2"), PARA REDE ENTERRADA DE DISTRIBUIÇÃO DE ENERGIA ELÉTRICA - FORNECIMENTO E INSTALAÇÃO. AF_12/2021</t>
  </si>
  <si>
    <t xml:space="preserve"> 1.7.1.2 </t>
  </si>
  <si>
    <t xml:space="preserve"> 97881 </t>
  </si>
  <si>
    <t>CAIXA ENTERRADA ELÉTRICA RETANGULAR, EM CONCRETO PRÉ-MOLDADO, FUNDO COM BRITA, DIMENSÕES INTERNAS: 0,3X0,3X0,3 M. AF_12/2020</t>
  </si>
  <si>
    <t xml:space="preserve"> 1.7.1.3 </t>
  </si>
  <si>
    <t xml:space="preserve"> 1.7.1.4 </t>
  </si>
  <si>
    <t xml:space="preserve"> 1.7.1.5 </t>
  </si>
  <si>
    <t xml:space="preserve"> 101875 </t>
  </si>
  <si>
    <t>QUADRO DE DISTRIBUIÇÃO DE ENERGIA EM CHAPA DE AÇO GALVANIZADO, DE EMBUTIR, COM BARRAMENTO TRIFÁSICO, PARA 12 DISJUNTORES DIN 100A - FORNECIMENTO E INSTALAÇÃO. AF_10/2020</t>
  </si>
  <si>
    <t xml:space="preserve"> 1.7.2 </t>
  </si>
  <si>
    <t xml:space="preserve"> 1.7.2.1 </t>
  </si>
  <si>
    <t xml:space="preserve"> 90695 </t>
  </si>
  <si>
    <t>TUBO DE PVC PARA REDE COLETORA DE ESGOTO DE PAREDE MACIÇA, DN 150 MM, JUNTA ELÁSTICA  - FORNECIMENTO E ASSENTAMENTO. AF_01/2021</t>
  </si>
  <si>
    <t xml:space="preserve"> 1.7.2.2 </t>
  </si>
  <si>
    <t xml:space="preserve"> 89800 </t>
  </si>
  <si>
    <t>TUBO PVC, SERIE NORMAL, ESGOTO PREDIAL, DN 100 MM, FORNECIDO E INSTALADO EM PRUMADA DE ESGOTO SANITÁRIO OU VENTILAÇÃO. AF_08/2022</t>
  </si>
  <si>
    <t xml:space="preserve"> 1.7.2.3 </t>
  </si>
  <si>
    <t xml:space="preserve"> 97902 </t>
  </si>
  <si>
    <t>CAIXA ENTERRADA HIDRÁULICA RETANGULAR EM ALVENARIA COM TIJOLOS CERÂMICOS MACIÇOS, DIMENSÕES INTERNAS: 0,6X0,6X0,6 M PARA REDE DE ESGOTO. AF_12/2020</t>
  </si>
  <si>
    <t xml:space="preserve"> 1.7.2.4 </t>
  </si>
  <si>
    <t xml:space="preserve"> 98104 </t>
  </si>
  <si>
    <t>CAIXA DE GORDURA SIMPLES (CAPACIDADE: 36L), RETANGULAR, EM ALVENARIA COM TIJOLOS CERÂMICOS MACIÇOS, DIMENSÕES INTERNAS = 0,2X0,4 M, ALTURA INTERNA = 0,8 M. AF_12/2020</t>
  </si>
  <si>
    <t xml:space="preserve"> 1.7.2.5 </t>
  </si>
  <si>
    <t xml:space="preserve"> 89447 </t>
  </si>
  <si>
    <t>TUBO, PVC, SOLDÁVEL, DN 32MM, INSTALADO EM PRUMADA DE ÁGUA - FORNECIMENTO E INSTALAÇÃO. AF_06/2022</t>
  </si>
  <si>
    <t xml:space="preserve"> 1.7.2.6 </t>
  </si>
  <si>
    <t xml:space="preserve"> 89443 </t>
  </si>
  <si>
    <t>TE, PVC, SOLDÁVEL, DN 32MM, INSTALADO EM RAMAL DE DISTRIBUIÇÃO DE ÁGUA - FORNECIMENTO E INSTALAÇÃO. AF_06/2022</t>
  </si>
  <si>
    <t xml:space="preserve"> 1.7.2.7 </t>
  </si>
  <si>
    <t xml:space="preserve"> 89415 </t>
  </si>
  <si>
    <t>CURVA 90 GRAUS, PVC, SOLDÁVEL, DN 32MM, INSTALADO EM RAMAL DE DISTRIBUIÇÃO DE ÁGUA - FORNECIMENTO E INSTALAÇÃO. AF_06/2022</t>
  </si>
  <si>
    <t xml:space="preserve"> 1.8.1 </t>
  </si>
  <si>
    <t xml:space="preserve"> 066680 </t>
  </si>
  <si>
    <t>CHAVES DE SERVICO/ILUMINACAO COMUM EM EDIFICACAO</t>
  </si>
  <si>
    <t xml:space="preserve"> 1.8.2 </t>
  </si>
  <si>
    <t xml:space="preserve"> 1.8.3 </t>
  </si>
  <si>
    <t xml:space="preserve"> C3625 </t>
  </si>
  <si>
    <t>POSTE METÁLICO CÔNICO RETO FLANGEADO H=10.0m P/02 LUMINÁRIAS DECORATIVAS</t>
  </si>
  <si>
    <t xml:space="preserve"> 2.1.1 </t>
  </si>
  <si>
    <t xml:space="preserve"> 2.1.2 </t>
  </si>
  <si>
    <t xml:space="preserve"> 2.1.3 </t>
  </si>
  <si>
    <t xml:space="preserve"> C3064 </t>
  </si>
  <si>
    <t>DEMOLIÇÃO E REMOÇÃO MANUAL DE PAVIMENTO EM PARALELEPIPEDO E POLIÉDRICO</t>
  </si>
  <si>
    <t xml:space="preserve"> 2.1.4 </t>
  </si>
  <si>
    <t xml:space="preserve"> 020025 </t>
  </si>
  <si>
    <t>DEMOLICAO PISOS CIMENTADOS INCLUSIVE SUB-BASE</t>
  </si>
  <si>
    <t xml:space="preserve"> 2.1.5 </t>
  </si>
  <si>
    <t xml:space="preserve"> 2.1.6 </t>
  </si>
  <si>
    <t xml:space="preserve"> 2.1.7 </t>
  </si>
  <si>
    <t xml:space="preserve"> C2204 </t>
  </si>
  <si>
    <t>RETIRADA DE ÁRVORES</t>
  </si>
  <si>
    <t xml:space="preserve"> 2.1.8 </t>
  </si>
  <si>
    <t xml:space="preserve"> 2.2.1 </t>
  </si>
  <si>
    <t xml:space="preserve"> 101121 </t>
  </si>
  <si>
    <t>ESCAVAÇÃO HORIZONTAL, INCLUINDO ESCARIFICAÇÃO EM SOLO DE 2A CATEGORIA COM TRATOR DE ESTEIRAS (170HP/LÂMINA: 5,20M3). AF_07/2020</t>
  </si>
  <si>
    <t xml:space="preserve"> 2.2.2 </t>
  </si>
  <si>
    <t xml:space="preserve"> 2.2.3 </t>
  </si>
  <si>
    <t xml:space="preserve"> 2.2.4 </t>
  </si>
  <si>
    <t xml:space="preserve"> 2.3.1 </t>
  </si>
  <si>
    <t xml:space="preserve"> 2.3.2 </t>
  </si>
  <si>
    <t xml:space="preserve"> 2.3.3 </t>
  </si>
  <si>
    <t xml:space="preserve"> 2.3.4 </t>
  </si>
  <si>
    <t xml:space="preserve"> C5028 </t>
  </si>
  <si>
    <t>PISO INTERTRAVADO TIPO TIJOLINHO (20 X 10 X 4CM), CINZA - COMPACTAÇÃO MECANIZADA</t>
  </si>
  <si>
    <t xml:space="preserve"> 2.3.5 </t>
  </si>
  <si>
    <t xml:space="preserve"> 85233 </t>
  </si>
  <si>
    <t>ESCADA EM CONCRETO ARMADO, FCK = 15 MPA, MOLDADA IN LOCO</t>
  </si>
  <si>
    <t xml:space="preserve"> 2.3.6 </t>
  </si>
  <si>
    <t xml:space="preserve"> 2.3.7 </t>
  </si>
  <si>
    <t xml:space="preserve"> 102492 </t>
  </si>
  <si>
    <t>PINTURA DE PISO COM TINTA ACRÍLICA, APLICAÇÃO MANUAL, 3 DEMÃOS, INCLUSO FUNDO PREPARADOR. AF_05/2021</t>
  </si>
  <si>
    <t xml:space="preserve"> 2.4.1 </t>
  </si>
  <si>
    <t xml:space="preserve"> 2.4.2 </t>
  </si>
  <si>
    <t xml:space="preserve"> 2.4.3 </t>
  </si>
  <si>
    <t xml:space="preserve"> 2.4.4 </t>
  </si>
  <si>
    <t xml:space="preserve"> 2.4.5 </t>
  </si>
  <si>
    <t xml:space="preserve"> 2.4.6 </t>
  </si>
  <si>
    <t xml:space="preserve"> 94341 </t>
  </si>
  <si>
    <t>ATERRO MECANIZADO DE VALA COM RETROESCAVADEIRA (CAPACIDADE DA CAÇAMBA DA RETRO: 0,26 M³ / POTÊNCIA: 88 HP), LARGURA DE 0,8 A 1,5 M, PROFUNDIDADE DE 1,5 A 3,0 M, COM AREIA PARA ATERRO. AF_05/2016</t>
  </si>
  <si>
    <t xml:space="preserve"> 2.4.7 </t>
  </si>
  <si>
    <t xml:space="preserve"> 2.4.8 </t>
  </si>
  <si>
    <t xml:space="preserve"> 2.4.9 </t>
  </si>
  <si>
    <t xml:space="preserve"> 2.4.10 </t>
  </si>
  <si>
    <t xml:space="preserve"> 2.4.11 </t>
  </si>
  <si>
    <t xml:space="preserve"> 98516 </t>
  </si>
  <si>
    <t>PLANTIO DE PALMEIRA COM ALTURA DE MUDA MENOR OU IGUAL A 2,00 M. AF_05/2018</t>
  </si>
  <si>
    <t xml:space="preserve"> 2.4.12 </t>
  </si>
  <si>
    <t xml:space="preserve"> 98511 </t>
  </si>
  <si>
    <t>PLANTIO DE ÁRVORE ORNAMENTAL COM ALTURA DE MUDA MAIOR QUE 2,00 M E MENOR OU IGUAL A 4,00 M. AF_05/2018</t>
  </si>
  <si>
    <t xml:space="preserve"> 2.4.13 </t>
  </si>
  <si>
    <t xml:space="preserve"> 98510 </t>
  </si>
  <si>
    <t>PLANTIO DE ÁRVORE ORNAMENTAL COM ALTURA DE MUDA MENOR OU IGUAL A 2,00 M. AF_05/2018</t>
  </si>
  <si>
    <t xml:space="preserve"> 2.4.14 </t>
  </si>
  <si>
    <t xml:space="preserve"> 103946 </t>
  </si>
  <si>
    <t>PLANTIO DE GRAMA ESMERALDA OU SÃO CARLOS OU CURITIBANA, EM PLACAS. AF_05/2022</t>
  </si>
  <si>
    <t xml:space="preserve"> 2.5.1 </t>
  </si>
  <si>
    <t xml:space="preserve"> 96542 </t>
  </si>
  <si>
    <t>FABRICAÇÃO, MONTAGEM E DESMONTAGEM DE FÔRMA PARA VIGA BALDRAME, EM CHAPA DE MADEIRA COMPENSADA RESINADA, E=17 MM, 4 UTILIZAÇÕES. AF_06/2017</t>
  </si>
  <si>
    <t xml:space="preserve"> 2.5.2 </t>
  </si>
  <si>
    <t xml:space="preserve"> 92427 </t>
  </si>
  <si>
    <t>MONTAGEM E DESMONTAGEM DE FÔRMA DE PILARES RETANGULARES E ESTRUTURAS SIMILARES, PÉ-DIREITO SIMPLES, EM CHAPA DE MADEIRA COMPENSADA RESINADA, 8 UTILIZAÇÕES. AF_09/2020</t>
  </si>
  <si>
    <t xml:space="preserve"> 2.5.3 </t>
  </si>
  <si>
    <t xml:space="preserve"> 92479 </t>
  </si>
  <si>
    <t>MONTAGEM E DESMONTAGEM DE FÔRMA DE VIGA, ESCORAMENTO COM GARFO DE MADEIRA, PÉ-DIREITO SIMPLES, EM CHAPA DE MADEIRA PLASTIFICADA, 18 UTILIZAÇÕES. AF_09/2020</t>
  </si>
  <si>
    <t xml:space="preserve"> 2.5.4 </t>
  </si>
  <si>
    <t xml:space="preserve"> 92514 </t>
  </si>
  <si>
    <t>MONTAGEM E DESMONTAGEM DE FÔRMA DE LAJE MACIÇA, PÉ-DIREITO SIMPLES, EM CHAPA DE MADEIRA COMPENSADA RESINADA, 4 UTILIZAÇÕES. AF_09/2020</t>
  </si>
  <si>
    <t xml:space="preserve"> 2.5.5 </t>
  </si>
  <si>
    <t xml:space="preserve"> 040119 </t>
  </si>
  <si>
    <t>LAJE CONCRETO ESTRUTURAL MACICO PARA PISO 0,10m COM ACO/FORMAS</t>
  </si>
  <si>
    <t xml:space="preserve"> 2.5.6 </t>
  </si>
  <si>
    <t xml:space="preserve"> 2.5.7 </t>
  </si>
  <si>
    <t xml:space="preserve"> 2.5.8 </t>
  </si>
  <si>
    <t xml:space="preserve"> 2.5.9 </t>
  </si>
  <si>
    <t xml:space="preserve"> 2.5.10 </t>
  </si>
  <si>
    <t xml:space="preserve"> 2.5.11 </t>
  </si>
  <si>
    <t xml:space="preserve"> 2.5.12 </t>
  </si>
  <si>
    <t xml:space="preserve"> 2.5.13 </t>
  </si>
  <si>
    <t>ARGAMASSA TRAÇO 1:6 (EM VOLUME DE CIMENTO E AREIA MÉDIA ÚMIDA) PARA CONTRAPISO, PREPARO MECÂNICO COM BETONEIRA 600 L. AF_08/2019</t>
  </si>
  <si>
    <t xml:space="preserve"> 2.5.14 </t>
  </si>
  <si>
    <t xml:space="preserve"> 2.5.15 </t>
  </si>
  <si>
    <t xml:space="preserve"> 2.5.16 </t>
  </si>
  <si>
    <t>FUNDO DE RESERVATÓRIO EM BLOCOS DE CONCRETO ESTRUTURAL 14x19x39cm</t>
  </si>
  <si>
    <t xml:space="preserve"> 2.5.17 </t>
  </si>
  <si>
    <t xml:space="preserve"> 2.5.18 </t>
  </si>
  <si>
    <t xml:space="preserve"> 2.5.19 </t>
  </si>
  <si>
    <t>PAISAGISMO</t>
  </si>
  <si>
    <t xml:space="preserve"> 2.5.19.1 </t>
  </si>
  <si>
    <t xml:space="preserve"> 2.5.19.2 </t>
  </si>
  <si>
    <t xml:space="preserve"> 2.5.20 </t>
  </si>
  <si>
    <t>REVESTIMENTOS E ORNAMENTAÇÃO</t>
  </si>
  <si>
    <t xml:space="preserve"> 2.5.20.1 </t>
  </si>
  <si>
    <t xml:space="preserve"> C3014 </t>
  </si>
  <si>
    <t>REVESTIMENTO DE PAREDE COM MOSÁICO EM PEDRA SÃO TOMÉ</t>
  </si>
  <si>
    <t xml:space="preserve"> 2.5.20.2 </t>
  </si>
  <si>
    <t>Revestimento tipo porcelanato para piso, 59 x 59 cm,  Botic Clas polido, Tecnogres ou similar, aplicado com argamassa industrializada AC-IIIi, rejuntado, exclusive regularização de base ou emboço</t>
  </si>
  <si>
    <t xml:space="preserve"> 2.5.20.3 </t>
  </si>
  <si>
    <t xml:space="preserve"> 2.5.20.4 </t>
  </si>
  <si>
    <t xml:space="preserve"> 2.5.20.5 </t>
  </si>
  <si>
    <t xml:space="preserve"> 090043 </t>
  </si>
  <si>
    <t>DIVISORIA DE GRANITO E+3CM H=1,80 COM FERRAGENS - PAINÉIS ORNAMENTAIS DO MONUMENTO</t>
  </si>
  <si>
    <t xml:space="preserve"> 2.5.21 </t>
  </si>
  <si>
    <t>POÇO DE VISITA</t>
  </si>
  <si>
    <t xml:space="preserve"> 2.5.21.1 </t>
  </si>
  <si>
    <t xml:space="preserve"> 99272 </t>
  </si>
  <si>
    <t>POÇO DE INSPEÇÃO CIRCULAR PARA DRENAGEM, EM ALVENARIA COM TIJOLOS CERÂMICOS MACIÇOS, DIÂMETRO INTERNO = 0,60 M, PROFUNDIDADE = 0,95 M, EXCLUINDO TAMPÃO. AF_12/2020_PA</t>
  </si>
  <si>
    <t xml:space="preserve"> 2.5.21.2 </t>
  </si>
  <si>
    <t xml:space="preserve"> 98115 </t>
  </si>
  <si>
    <t>TAMPA CIRCULAR PARA ESGOTO E DRENAGEM, EM CONCRETO PRÉ-MOLDADO, DIÂMETRO INTERNO = 0,60 M E ALTURA = 0,10 M. AF_12/2020</t>
  </si>
  <si>
    <t xml:space="preserve"> 2.5.22 </t>
  </si>
  <si>
    <t xml:space="preserve"> 2.5.22.1 </t>
  </si>
  <si>
    <t xml:space="preserve"> COT CASCATA </t>
  </si>
  <si>
    <t>CASCATA DE EMBUTIR TETO EFEITO CHUVA 2MT LED + CONTROLADORA</t>
  </si>
  <si>
    <t xml:space="preserve"> 2.5.22.2 </t>
  </si>
  <si>
    <t xml:space="preserve"> 89429 </t>
  </si>
  <si>
    <t>ADAPTADOR CURTO COM BOLSA E ROSCA PARA REGISTRO, PVC, SOLDÁVEL, DN 25MM X 3/4 , INSTALADO EM RAMAL DE DISTRIBUIÇÃO DE ÁGUA - FORNECIMENTO E INSTALAÇÃO. AF_06/2022</t>
  </si>
  <si>
    <t xml:space="preserve"> 2.5.22.3 </t>
  </si>
  <si>
    <t xml:space="preserve"> 89408 </t>
  </si>
  <si>
    <t>JOELHO 90 GRAUS, PVC, SOLDÁVEL, DN 25MM, INSTALADO EM RAMAL DE DISTRIBUIÇÃO DE ÁGUA - FORNECIMENTO E INSTALAÇÃO. AF_06/2022</t>
  </si>
  <si>
    <t xml:space="preserve"> 2.5.22.4 </t>
  </si>
  <si>
    <t xml:space="preserve"> 89410 </t>
  </si>
  <si>
    <t>CURVA 90 GRAUS, PVC, SOLDÁVEL, DN 25MM, INSTALADO EM RAMAL DE DISTRIBUIÇÃO DE ÁGUA - FORNECIMENTO E INSTALAÇÃO. AF_06/2022</t>
  </si>
  <si>
    <t xml:space="preserve"> 2.5.22.5 </t>
  </si>
  <si>
    <t xml:space="preserve"> 94691 </t>
  </si>
  <si>
    <t>TÊ DE REDUÇÃO, PVC, SOLDÁVEL, DN 32 MM X  25 MM, INSTALADO EM RESERVAÇÃO DE ÁGUA DE EDIFICAÇÃO QUE POSSUA RESERVATÓRIO DE FIBRA/FIBROCIMENTO   FORNECIMENTO E INSTALAÇÃO. AF_06/2016</t>
  </si>
  <si>
    <t xml:space="preserve"> 2.5.22.6 </t>
  </si>
  <si>
    <t xml:space="preserve"> 2.5.22.7 </t>
  </si>
  <si>
    <t xml:space="preserve"> 2.5.22.8 </t>
  </si>
  <si>
    <t xml:space="preserve"> 94490 </t>
  </si>
  <si>
    <t>REGISTRO DE ESFERA, PVC, SOLDÁVEL, COM VOLANTE, DN  32 MM - FORNECIMENTO E INSTALAÇÃO. AF_08/2021</t>
  </si>
  <si>
    <t xml:space="preserve"> 2.5.22.9 </t>
  </si>
  <si>
    <t xml:space="preserve"> 102116 </t>
  </si>
  <si>
    <t>BOMBA CENTRÍFUGA, TRIFÁSICA, 1,5 CV OU 1,48 HP, HM 10 A 24 M, Q 6,1 A 21,9 M3/H - FORNECIMENTO E INSTALAÇÃO. AF_12/2020</t>
  </si>
  <si>
    <t xml:space="preserve"> 2.5.22.10 </t>
  </si>
  <si>
    <t xml:space="preserve"> 94491 </t>
  </si>
  <si>
    <t>REGISTRO DE ESFERA, PVC, SOLDÁVEL, COM VOLANTE, DN  40 MM - FORNECIMENTO E INSTALAÇÃO. AF_08/2021</t>
  </si>
  <si>
    <t xml:space="preserve"> 2.5.22.11 </t>
  </si>
  <si>
    <t xml:space="preserve"> 2.5.22.12 </t>
  </si>
  <si>
    <t xml:space="preserve"> 2.5.22.13 </t>
  </si>
  <si>
    <t xml:space="preserve"> 89448 </t>
  </si>
  <si>
    <t>TUBO, PVC, SOLDÁVEL, DN 40MM, INSTALADO EM PRUMADA DE ÁGUA - FORNECIMENTO E INSTALAÇÃO. AF_06/2022</t>
  </si>
  <si>
    <t xml:space="preserve"> 2.5.22.14 </t>
  </si>
  <si>
    <t xml:space="preserve"> 2.5.23 </t>
  </si>
  <si>
    <t>INSTALAÇÕES ELÉTRICAS E CASA DE MÁQUINAS</t>
  </si>
  <si>
    <t xml:space="preserve"> 2.5.23.1 </t>
  </si>
  <si>
    <t xml:space="preserve"> 91845 </t>
  </si>
  <si>
    <t>ELETRODUTO FLEXÍVEL CORRUGADO REFORÇADO, PVC, DN 25 MM (3/4"), PARA CIRCUITOS TERMINAIS, INSTALADO EM LAJE - FORNECIMENTO E INSTALAÇÃO. AF_03/2023</t>
  </si>
  <si>
    <t xml:space="preserve"> 2.5.23.2 </t>
  </si>
  <si>
    <t xml:space="preserve"> 2.5.23.3 </t>
  </si>
  <si>
    <t xml:space="preserve"> 2.5.23.4 </t>
  </si>
  <si>
    <t xml:space="preserve"> 92000 </t>
  </si>
  <si>
    <t>TOMADA BAIXA DE EMBUTIR (1 MÓDULO), 2P+T 10 A, INCLUINDO SUPORTE E PLACA - FORNECIMENTO E INSTALAÇÃO. AF_03/2023</t>
  </si>
  <si>
    <t xml:space="preserve"> 2.5.23.5 </t>
  </si>
  <si>
    <t xml:space="preserve"> 92017 </t>
  </si>
  <si>
    <t>TOMADA BAIXA DE EMBUTIR (3 MÓDULOS), 2P+T 20 A, INCLUINDO SUPORTE E PLACA - FORNECIMENTO E INSTALAÇÃO. AF_03/2023</t>
  </si>
  <si>
    <t xml:space="preserve"> 2.5.23.6 </t>
  </si>
  <si>
    <t xml:space="preserve"> C2489 </t>
  </si>
  <si>
    <t>TOMADA TRIPOLAR (3P+T) - 32A/380V</t>
  </si>
  <si>
    <t xml:space="preserve"> 2.5.23.7 </t>
  </si>
  <si>
    <t xml:space="preserve"> C2491 </t>
  </si>
  <si>
    <t>TOMADA TRIPOLAR, MAIS TERRA - 30A/250V</t>
  </si>
  <si>
    <t xml:space="preserve"> 2.5.23.8 </t>
  </si>
  <si>
    <t xml:space="preserve"> 12883 </t>
  </si>
  <si>
    <t>Placa de sinalizacao, fotoluminescente, 30x30 cm, em pvc , com seta indicativa de localização de equipamentos - Placa E13</t>
  </si>
  <si>
    <t xml:space="preserve"> 2.5.23.9 </t>
  </si>
  <si>
    <t xml:space="preserve"> 2.5.23.10 </t>
  </si>
  <si>
    <t xml:space="preserve"> 2.5.23.11 </t>
  </si>
  <si>
    <t xml:space="preserve"> 91928 </t>
  </si>
  <si>
    <t>CABO DE COBRE FLEXÍVEL ISOLADO, 4 MM², ANTI-CHAMA 450/750 V, PARA CIRCUITOS TERMINAIS - FORNECIMENTO E INSTALAÇÃO. AF_03/2023</t>
  </si>
  <si>
    <t xml:space="preserve"> 2.5.23.12 </t>
  </si>
  <si>
    <t xml:space="preserve"> 92980 </t>
  </si>
  <si>
    <t>CABO DE COBRE FLEXÍVEL ISOLADO, 10 MM², ANTI-CHAMA 0,6/1,0 KV, PARA DISTRIBUIÇÃO - FORNECIMENTO E INSTALAÇÃO. AF_12/2015</t>
  </si>
  <si>
    <t xml:space="preserve"> 2.5.23.13 </t>
  </si>
  <si>
    <t xml:space="preserve"> 92982 </t>
  </si>
  <si>
    <t>CABO DE COBRE FLEXÍVEL ISOLADO, 16 MM², ANTI-CHAMA 0,6/1,0 KV, PARA DISTRIBUIÇÃO - FORNECIMENTO E INSTALAÇÃO. AF_12/2015</t>
  </si>
  <si>
    <t xml:space="preserve"> 2.5.23.14 </t>
  </si>
  <si>
    <t xml:space="preserve"> 103782 </t>
  </si>
  <si>
    <t>LUMINÁRIA TIPO PLAFON CIRCULAR, DE SOBREPOR, COM LED DE 12/13 W - FORNECIMENTO E INSTALAÇÃO. AF_03/2022</t>
  </si>
  <si>
    <t xml:space="preserve"> 2.5.23.15 </t>
  </si>
  <si>
    <t xml:space="preserve"> 92023 </t>
  </si>
  <si>
    <t>INTERRUPTOR SIMPLES (1 MÓDULO) COM 1 TOMADA DE EMBUTIR 2P+T 10 A, INCLUINDO SUPORTE E PLACA - FORNECIMENTO E INSTALAÇÃO. AF_03/2023</t>
  </si>
  <si>
    <t xml:space="preserve"> 2.5.24 </t>
  </si>
  <si>
    <t>ILUMINAÇÃO DA FONTE</t>
  </si>
  <si>
    <t xml:space="preserve"> 2.5.24.1 </t>
  </si>
  <si>
    <t xml:space="preserve"> 91843 </t>
  </si>
  <si>
    <t>ELETRODUTO FLEXÍVEL CORRUGADO REFORÇADO, PVC, DN 20 MM (1/2"), PARA CIRCUITOS TERMINAIS, INSTALADO EM LAJE - FORNECIMENTO E INSTALAÇÃO. AF_03/2023</t>
  </si>
  <si>
    <t xml:space="preserve"> 2.5.24.2 </t>
  </si>
  <si>
    <t xml:space="preserve"> 2.5.24.3 </t>
  </si>
  <si>
    <t xml:space="preserve"> 2.5.24.4 </t>
  </si>
  <si>
    <t xml:space="preserve"> 2.6.1 </t>
  </si>
  <si>
    <t>EMBASAMENTO E ESTRUTURA</t>
  </si>
  <si>
    <t xml:space="preserve"> 2.6.1.1 </t>
  </si>
  <si>
    <t xml:space="preserve"> 2.6.1.2 </t>
  </si>
  <si>
    <t xml:space="preserve"> 96541 </t>
  </si>
  <si>
    <t>FABRICAÇÃO, MONTAGEM E DESMONTAGEM DE FÔRMA PARA SAPATA, EM CHAPA DE MADEIRA COMPENSADA RESINADA, E=17 MM, 4 UTILIZAÇÕES. AF_06/2017</t>
  </si>
  <si>
    <t xml:space="preserve"> 2.6.1.3 </t>
  </si>
  <si>
    <t xml:space="preserve"> 2.6.1.4 </t>
  </si>
  <si>
    <t xml:space="preserve"> 2.6.1.5 </t>
  </si>
  <si>
    <t xml:space="preserve"> 2.6.1.6 </t>
  </si>
  <si>
    <t xml:space="preserve"> 2.6.1.7 </t>
  </si>
  <si>
    <t xml:space="preserve"> 96527 </t>
  </si>
  <si>
    <t>ESCAVAÇÃO MANUAL DE VALA PARA VIGA BALDRAME (INCLUINDO ESCAVAÇÃO PARA COLOCAÇÃO DE FÔRMAS). AF_06/2017</t>
  </si>
  <si>
    <t xml:space="preserve"> 2.6.1.8 </t>
  </si>
  <si>
    <t xml:space="preserve"> 101166 </t>
  </si>
  <si>
    <t>ALVENARIA DE EMBASAMENTO COM BLOCO ESTRUTURAL DE CERÂMICA, DE 14X19X29CM E ARGAMASSA DE ASSENTAMENTO COM PREPARO EM BETONEIRA. AF_05/2020</t>
  </si>
  <si>
    <t xml:space="preserve"> 2.6.1.9 </t>
  </si>
  <si>
    <t xml:space="preserve"> 96386 </t>
  </si>
  <si>
    <t>EXECUÇÃO E COMPACTAÇÃO DE ATERRO COM SOLO PREDOMINANTEMENTE ARENOSO - EXCLUSIVE SOLO, ESCAVAÇÃO, CARGA E TRANSPORTE. AF_11/2019</t>
  </si>
  <si>
    <t xml:space="preserve"> 2.6.1.10 </t>
  </si>
  <si>
    <t xml:space="preserve"> 90930 </t>
  </si>
  <si>
    <t>CONTRAPISO ACÚSTICO EM ARGAMASSA TRAÇO 1:4 (CIMENTO E AREIA), PREPARO MECÂNICO COM BETONEIRA 400L, APLICADO EM ÁREAS SECAS, ACABAMENTO NÃO REFORÇADO, ESPESSURA 5CM. AF_07/2021</t>
  </si>
  <si>
    <t xml:space="preserve"> 2.6.1.11 </t>
  </si>
  <si>
    <t xml:space="preserve"> 2.6.1.12 </t>
  </si>
  <si>
    <t xml:space="preserve"> 2.6.1.13 </t>
  </si>
  <si>
    <t xml:space="preserve"> 2.6.2 </t>
  </si>
  <si>
    <t>JARDINS SUSPENSOS</t>
  </si>
  <si>
    <t xml:space="preserve"> 2.6.2.1 </t>
  </si>
  <si>
    <t xml:space="preserve"> 12414 </t>
  </si>
  <si>
    <t>Terça metálica, em perfil UDC127x50x5,13, p/ uso em coberturas de pórticos diversos vãos,  pintura 01 demão epoxi fundo óxido ferro + 02 demãos esmalte epoxi branco</t>
  </si>
  <si>
    <t xml:space="preserve"> 2.6.2.2 </t>
  </si>
  <si>
    <t xml:space="preserve"> 2.6.2.3 </t>
  </si>
  <si>
    <t xml:space="preserve"> 040127 </t>
  </si>
  <si>
    <t>CHAPA DE ACO 1/4"" (49,797 Kg/m2)</t>
  </si>
  <si>
    <t xml:space="preserve"> 2.6.2.4 </t>
  </si>
  <si>
    <t xml:space="preserve"> C1463 </t>
  </si>
  <si>
    <t>IMPERMEABILIZAÇÃO DE CALHA, VIGA-CALHA, JARDINEIRA C/MANTA ASFÁLTICA .AUTO-ADESIVA</t>
  </si>
  <si>
    <t xml:space="preserve"> 2.6.2.5 </t>
  </si>
  <si>
    <t xml:space="preserve"> 2.6.2.6 </t>
  </si>
  <si>
    <t>ARBUSTOS ORNAMENTAIS PENDENTES</t>
  </si>
  <si>
    <t xml:space="preserve"> 2.6.3 </t>
  </si>
  <si>
    <t>FECHAMENTOS E INSTALAÇÕES</t>
  </si>
  <si>
    <t xml:space="preserve"> 2.6.3.1 </t>
  </si>
  <si>
    <t xml:space="preserve"> 2.6.3.2 </t>
  </si>
  <si>
    <t xml:space="preserve"> 100073 </t>
  </si>
  <si>
    <t>FORRO METALICO EXTERNO SOB ESTRUTURA METALICA</t>
  </si>
  <si>
    <t xml:space="preserve"> 2.6.3.3 </t>
  </si>
  <si>
    <t xml:space="preserve"> 2.6.3.4 </t>
  </si>
  <si>
    <t xml:space="preserve"> 2.6.3.5 </t>
  </si>
  <si>
    <t xml:space="preserve"> 91835 </t>
  </si>
  <si>
    <t>ELETRODUTO FLEXÍVEL CORRUGADO REFORÇADO, PVC, DN 25 MM (3/4"), PARA CIRCUITOS TERMINAIS, INSTALADO EM FORRO - FORNECIMENTO E INSTALAÇÃO. AF_03/2023</t>
  </si>
  <si>
    <t xml:space="preserve"> 2.6.3.6 </t>
  </si>
  <si>
    <t xml:space="preserve"> 2.6.3.7 </t>
  </si>
  <si>
    <t xml:space="preserve"> 2.6.3.8 </t>
  </si>
  <si>
    <t xml:space="preserve"> 2.6.3.9 </t>
  </si>
  <si>
    <t xml:space="preserve"> 91786 </t>
  </si>
  <si>
    <t>(COMPOSIÇÃO REPRESENTATIVA) DO SERVIÇO DE INSTALAÇÃO TUBOS DE PVC, SOLDÁVEL, ÁGUA FRIA, DN 32 MM (INSTALADO EM RAMAL, SUB-RAMAL, RAMAL DE DISTRIBUIÇÃO OU PRUMADA), INCLUSIVE CONEXÕES, CORTES E FIXAÇÕES, PARA PRÉDIOS. AF_10/2015</t>
  </si>
  <si>
    <t xml:space="preserve"> 2.6.3.10 </t>
  </si>
  <si>
    <t xml:space="preserve"> 2.6.3.11 </t>
  </si>
  <si>
    <t xml:space="preserve"> 2.6.3.12 </t>
  </si>
  <si>
    <t xml:space="preserve"> 2.6.3.13 </t>
  </si>
  <si>
    <t xml:space="preserve"> 11541 </t>
  </si>
  <si>
    <t>Joelho com rosca 28mm, para mangueira perfurada, da santeno ou similar</t>
  </si>
  <si>
    <t xml:space="preserve"> 2.6.3.14 </t>
  </si>
  <si>
    <t xml:space="preserve"> 7950 </t>
  </si>
  <si>
    <t>Fornecimento de mangueira em polietileno linear de baixa densidade, perfurada a raio laser, para irrigação, com ø=28mm, ref. I100/15, da Santeno ou similar</t>
  </si>
  <si>
    <t xml:space="preserve"> 2.6.3.15 </t>
  </si>
  <si>
    <t xml:space="preserve"> 2.6.4 </t>
  </si>
  <si>
    <t>ILUMINAÇÃO DO PORTAL</t>
  </si>
  <si>
    <t xml:space="preserve"> 2.6.4.1 </t>
  </si>
  <si>
    <t xml:space="preserve"> 2.6.4.2 </t>
  </si>
  <si>
    <t xml:space="preserve"> 060316 </t>
  </si>
  <si>
    <t>REFLETOR 100W LED LINEAR BLINDADO A PROVA D</t>
  </si>
  <si>
    <t xml:space="preserve"> 2.6.4.3 </t>
  </si>
  <si>
    <t xml:space="preserve"> 2.6.4.4 </t>
  </si>
  <si>
    <t xml:space="preserve"> 2.7.1 </t>
  </si>
  <si>
    <t xml:space="preserve"> 2.7.2 </t>
  </si>
  <si>
    <t xml:space="preserve"> 2.7.3 </t>
  </si>
  <si>
    <t xml:space="preserve"> 2.7.4 </t>
  </si>
  <si>
    <t>CONTRAPISO EM ARGAMASSA TRAÇO 1:4 (CIMENTO E AREIA), PREPARO MECÂNICO COM BETONEIRA 400L, APLICADO EM ÁREAS SECAS, ACABAMENTO NÃO REFORÇADO, ESPESSURA 5CM. AF_07/2021</t>
  </si>
  <si>
    <t xml:space="preserve"> 2.7.5 </t>
  </si>
  <si>
    <t xml:space="preserve"> 87260 </t>
  </si>
  <si>
    <t>REVESTIMENTO CERÂMICO PARA PISO COM PLACAS TIPO PORCELANATO DE DIMENSÕES 45X45 CM APLICADA EM AMBIENTES DE ÁREA MAIOR QUE 10 M². AF_02/2023_PE</t>
  </si>
  <si>
    <t xml:space="preserve"> 2.7.6 </t>
  </si>
  <si>
    <t xml:space="preserve"> 200110 </t>
  </si>
  <si>
    <t>MASTRO BANDEIRA ACO CONICO ALTURA 7,0m</t>
  </si>
  <si>
    <t xml:space="preserve"> 2.7.7 </t>
  </si>
  <si>
    <t xml:space="preserve"> C4957 </t>
  </si>
  <si>
    <t>LUMINÁRIA TIPO BALIZADOR DE EMBUTIR COM SOQUETE E-27 PARA LÂMPADA FLUORESCENTE ELETRÔNICA COMPACTA DE 9W</t>
  </si>
  <si>
    <t xml:space="preserve"> 2.7.8 </t>
  </si>
  <si>
    <t xml:space="preserve"> 2.7.9 </t>
  </si>
  <si>
    <t xml:space="preserve"> 2.7.10 </t>
  </si>
  <si>
    <t xml:space="preserve"> 2.8.1 </t>
  </si>
  <si>
    <t>ESTRUTURA DE PROTEÇÃO</t>
  </si>
  <si>
    <t xml:space="preserve"> 2.8.1.1 </t>
  </si>
  <si>
    <t xml:space="preserve"> 94965 </t>
  </si>
  <si>
    <t>CONCRETO FCK = 25MPA, TRAÇO 1:2,3:2,7 (EM MASSA SECA DE CIMENTO/ AREIA MÉDIA/ BRITA 1) - PREPARO MECÂNICO COM BETONEIRA 400 L. AF_05/2021</t>
  </si>
  <si>
    <t xml:space="preserve"> 2.8.1.2 </t>
  </si>
  <si>
    <t xml:space="preserve"> 00007693 </t>
  </si>
  <si>
    <t>TUBO ACO GALVANIZADO COM COSTURA, CLASSE MEDIA, DN 4", E = 4,50* MM, PESO 12,10* KG/M (NBR 5580)</t>
  </si>
  <si>
    <t xml:space="preserve"> 2.8.1.3 </t>
  </si>
  <si>
    <t xml:space="preserve"> 00004777 </t>
  </si>
  <si>
    <t>CANTONEIRA ACO ABAS IGUAIS (QUALQUER BITOLA), ESPESSURA ENTRE 1/8" E 1/4"</t>
  </si>
  <si>
    <t xml:space="preserve"> 2.8.1.4 </t>
  </si>
  <si>
    <t xml:space="preserve"> 00043692 </t>
  </si>
  <si>
    <t>PERFIL "U" EM CHAPA ACO DOBRADA, E = 3,04 MM, H = 20 CM, ABAS = 5 CM (4,47 KG/M)</t>
  </si>
  <si>
    <t xml:space="preserve"> 2.8.1.5 </t>
  </si>
  <si>
    <t xml:space="preserve"> 011403 </t>
  </si>
  <si>
    <t>TELHA METALICA SANDUICHE EPS 30mm TR40 0,98x6m GALVALUME BRANCO (5,88m2)</t>
  </si>
  <si>
    <t xml:space="preserve"> 2.8.1.6 </t>
  </si>
  <si>
    <t xml:space="preserve"> 00001319 </t>
  </si>
  <si>
    <t>CHAPA DE ACO FINA A QUENTE BITOLA MSG 3/16 ", E = 4,75 MM (38,00 KG/M2)</t>
  </si>
  <si>
    <t xml:space="preserve"> 2.8.1.7 </t>
  </si>
  <si>
    <t xml:space="preserve"> 00011953 </t>
  </si>
  <si>
    <t>PARAFUSO FRANCES ZINCADO, DIAMETRO 1/2'', COMPRIMENTO 2'', COM PORCA E ARRUELA</t>
  </si>
  <si>
    <t xml:space="preserve"> 2.8.1.8 </t>
  </si>
  <si>
    <t xml:space="preserve"> 100720 </t>
  </si>
  <si>
    <t>PINTURA COM TINTA ALQUÍDICA DE FUNDO (TIPO ZARCÃO) APLICADA A ROLO OU PINCEL SOBRE PERFIL METÁLICO EXECUTADO EM FÁBRICA (POR DEMÃO). AF_01/2020</t>
  </si>
  <si>
    <t xml:space="preserve"> 2.8.1.9 </t>
  </si>
  <si>
    <t xml:space="preserve"> 79464 </t>
  </si>
  <si>
    <t>PINTURA A OLEO, 2 DEMAOS</t>
  </si>
  <si>
    <t xml:space="preserve"> 2.8.1.10 </t>
  </si>
  <si>
    <t xml:space="preserve"> 98746 </t>
  </si>
  <si>
    <t>SOLDA DE TOPO EM CHAPA/PERFIL/TUBO DE AÇO CHANFRADO, ESPESSURA=1/4''. AF_06/2018</t>
  </si>
  <si>
    <t xml:space="preserve"> 2.8.1.11 </t>
  </si>
  <si>
    <t xml:space="preserve"> 00006110 </t>
  </si>
  <si>
    <t>SERRALHEIRO (HORISTA)</t>
  </si>
  <si>
    <t>H</t>
  </si>
  <si>
    <t xml:space="preserve"> 2.8.1.12 </t>
  </si>
  <si>
    <t xml:space="preserve"> 00000252 </t>
  </si>
  <si>
    <t>AJUDANTE DE SERRALHEIRO (HORISTA)</t>
  </si>
  <si>
    <t xml:space="preserve"> 2.8.2 </t>
  </si>
  <si>
    <t xml:space="preserve"> 2.8.2.1 </t>
  </si>
  <si>
    <t xml:space="preserve"> 91853 </t>
  </si>
  <si>
    <t>ELETRODUTO FLEXÍVEL CORRUGADO REFORÇADO, PVC, DN 20 MM (1/2"), PARA CIRCUITOS TERMINAIS, INSTALADO EM PAREDE - FORNECIMENTO E INSTALAÇÃO. AF_03/2023</t>
  </si>
  <si>
    <t xml:space="preserve"> 2.8.2.2 </t>
  </si>
  <si>
    <t xml:space="preserve"> 2.8.2.3 </t>
  </si>
  <si>
    <t xml:space="preserve"> 2.8.2.4 </t>
  </si>
  <si>
    <t xml:space="preserve"> 2.8.2.5 </t>
  </si>
  <si>
    <t xml:space="preserve"> 060386 </t>
  </si>
  <si>
    <t>LUMINARIA - PERFIL LED EMBUTIR SLIM 2M P/ FITA LED COMPLETA</t>
  </si>
  <si>
    <t xml:space="preserve"> 2.9.1 </t>
  </si>
  <si>
    <t xml:space="preserve"> 2.9.1.1 </t>
  </si>
  <si>
    <t xml:space="preserve"> 102623 </t>
  </si>
  <si>
    <t>CAIXA D´ÁGUA EM POLIETILENO, 1000 LITROS (INCLUSOS TUBOS, CONEXÕES E TORNEIRA DE BÓIA) - FORNECIMENTO E INSTALAÇÃO. AF_06/2021- POSICIONADA SOBRE O QUIOSQUE 03</t>
  </si>
  <si>
    <t xml:space="preserve"> 2.9.1.2 </t>
  </si>
  <si>
    <t xml:space="preserve"> 89353 </t>
  </si>
  <si>
    <t>REGISTRO DE GAVETA BRUTO, LATÃO, ROSCÁVEL, 3/4" - FORNECIMENTO E INSTALAÇÃO. AF_08/2021</t>
  </si>
  <si>
    <t xml:space="preserve"> 2.9.1.3 </t>
  </si>
  <si>
    <t xml:space="preserve"> 2.9.1.4 </t>
  </si>
  <si>
    <t xml:space="preserve"> 2.9.1.5 </t>
  </si>
  <si>
    <t xml:space="preserve"> 89395 </t>
  </si>
  <si>
    <t>TE, PVC, SOLDÁVEL, DN 25MM, INSTALADO EM RAMAL OU SUB-RAMAL DE ÁGUA - FORNECIMENTO E INSTALAÇÃO. AF_06/2022</t>
  </si>
  <si>
    <t xml:space="preserve"> 2.9.1.6 </t>
  </si>
  <si>
    <t xml:space="preserve"> 2.9.1.7 </t>
  </si>
  <si>
    <t xml:space="preserve"> 2.9.2 </t>
  </si>
  <si>
    <t xml:space="preserve"> 2.9.2.1 </t>
  </si>
  <si>
    <t xml:space="preserve"> 2.9.2.2 </t>
  </si>
  <si>
    <t xml:space="preserve"> 2.9.2.3 </t>
  </si>
  <si>
    <t xml:space="preserve"> 2.10.1 </t>
  </si>
  <si>
    <t xml:space="preserve"> 2.10.2 </t>
  </si>
  <si>
    <t>Memória de Cálculo</t>
  </si>
  <si>
    <t>6,0</t>
  </si>
  <si>
    <t xml:space="preserve"> = 3 x 2</t>
  </si>
  <si>
    <t>135,52</t>
  </si>
  <si>
    <t xml:space="preserve"> = 42,41 + 45,68 + 48,21</t>
  </si>
  <si>
    <t>1.283,47</t>
  </si>
  <si>
    <t xml:space="preserve"> = 1024,05 x 1,2</t>
  </si>
  <si>
    <t>10,0</t>
  </si>
  <si>
    <t xml:space="preserve"> = (35 x 0,25) x 1,15</t>
  </si>
  <si>
    <t>5,0</t>
  </si>
  <si>
    <t xml:space="preserve"> = Total</t>
  </si>
  <si>
    <t>3,0</t>
  </si>
  <si>
    <t>100,0</t>
  </si>
  <si>
    <t xml:space="preserve"> = Remoção de todos os cabos aéreos cruzantes da área (Exceto alta tensão da concessionária)</t>
  </si>
  <si>
    <t xml:space="preserve"> = Conforme projeto - retirado da feramenta BIM</t>
  </si>
  <si>
    <t>180,0</t>
  </si>
  <si>
    <t xml:space="preserve"> = 123,73 * 1,45</t>
  </si>
  <si>
    <t>87,4</t>
  </si>
  <si>
    <t xml:space="preserve"> = 73,40 + (3,55 x 4 x 3 x 0,5) + 14</t>
  </si>
  <si>
    <t xml:space="preserve"> = 195,13 - 12,3 - 81,47</t>
  </si>
  <si>
    <t xml:space="preserve"> = = 1.3.2</t>
  </si>
  <si>
    <t>1.100,0</t>
  </si>
  <si>
    <t xml:space="preserve"> = 1054,05 x 1,05</t>
  </si>
  <si>
    <t>2,0</t>
  </si>
  <si>
    <t xml:space="preserve"> = Total da E-01</t>
  </si>
  <si>
    <t>12,48</t>
  </si>
  <si>
    <t xml:space="preserve"> = Área de Quiosques</t>
  </si>
  <si>
    <t>43,3134</t>
  </si>
  <si>
    <t xml:space="preserve"> = Arranques: (9 x 0,83 + 4 x 0,83) x 4</t>
  </si>
  <si>
    <t>25,92</t>
  </si>
  <si>
    <t xml:space="preserve"> = 4 x (0,4 x 4 x 2,7) + 4 x (0,2 x 4 x 2,7)</t>
  </si>
  <si>
    <t>80,21</t>
  </si>
  <si>
    <t xml:space="preserve"> = 2,5 x 0,617 x (9 + 4) x 4</t>
  </si>
  <si>
    <t>39,5054</t>
  </si>
  <si>
    <t xml:space="preserve"> = (1,31 x 7 x 4 ) + (0,63 x 7 x 4)</t>
  </si>
  <si>
    <t>1,75</t>
  </si>
  <si>
    <t xml:space="preserve"> = 0,45 x 3</t>
  </si>
  <si>
    <t xml:space="preserve"> = = 1.4.2.1.5</t>
  </si>
  <si>
    <t>46,16</t>
  </si>
  <si>
    <t xml:space="preserve"> = 15,2 + 31,08 + 2,88</t>
  </si>
  <si>
    <t>20,82</t>
  </si>
  <si>
    <t xml:space="preserve"> = 130,15 x 0,16</t>
  </si>
  <si>
    <t>8,232</t>
  </si>
  <si>
    <t xml:space="preserve"> = 33,6 x 0,245</t>
  </si>
  <si>
    <t>24,648</t>
  </si>
  <si>
    <t xml:space="preserve"> = 62,4 x 0,395</t>
  </si>
  <si>
    <t>75,0272</t>
  </si>
  <si>
    <t xml:space="preserve"> = 121,6 x 0,617</t>
  </si>
  <si>
    <t>44,6832</t>
  </si>
  <si>
    <t xml:space="preserve"> = 46,4 x 0,963</t>
  </si>
  <si>
    <t>4,104</t>
  </si>
  <si>
    <t xml:space="preserve"> = 2,664 + 1,216 + 0,224</t>
  </si>
  <si>
    <t xml:space="preserve"> = = 1.4.2.2.8</t>
  </si>
  <si>
    <t>39,9</t>
  </si>
  <si>
    <t xml:space="preserve"> = Conforme projeto - retirado da ferramenta BIM</t>
  </si>
  <si>
    <t>101,175</t>
  </si>
  <si>
    <t xml:space="preserve"> = 81,975 + 14,88 + 4,32</t>
  </si>
  <si>
    <t>44,8</t>
  </si>
  <si>
    <t xml:space="preserve"> = Total </t>
  </si>
  <si>
    <t>45,5</t>
  </si>
  <si>
    <t xml:space="preserve"> = 39,9 + (28 * 0,2)</t>
  </si>
  <si>
    <t xml:space="preserve"> = =1.4.4.1</t>
  </si>
  <si>
    <t>1,0</t>
  </si>
  <si>
    <t xml:space="preserve"> = Portas dos WCS</t>
  </si>
  <si>
    <t>4,0</t>
  </si>
  <si>
    <t xml:space="preserve"> = Portas das lanchonetes</t>
  </si>
  <si>
    <t>0,18</t>
  </si>
  <si>
    <t xml:space="preserve"> = 0,6 x 0,3</t>
  </si>
  <si>
    <t>10,406</t>
  </si>
  <si>
    <t xml:space="preserve"> = 4 x 2,365</t>
  </si>
  <si>
    <t>9,0</t>
  </si>
  <si>
    <t xml:space="preserve"> = (4 x 1,68 + 1,89) x 1,15</t>
  </si>
  <si>
    <t>7,0</t>
  </si>
  <si>
    <t xml:space="preserve"> = Valor de projeto</t>
  </si>
  <si>
    <t>21,75</t>
  </si>
  <si>
    <t xml:space="preserve"> = (9,46 x 2) x 1,15</t>
  </si>
  <si>
    <t>38,98</t>
  </si>
  <si>
    <t>205,0</t>
  </si>
  <si>
    <t>4,1</t>
  </si>
  <si>
    <t>29,5</t>
  </si>
  <si>
    <t xml:space="preserve"> = 23,265 x 1,25</t>
  </si>
  <si>
    <t>21,2</t>
  </si>
  <si>
    <t xml:space="preserve"> = 5,3 x 4</t>
  </si>
  <si>
    <t>37,55</t>
  </si>
  <si>
    <t>58,5</t>
  </si>
  <si>
    <t>145,0</t>
  </si>
  <si>
    <t>12,5</t>
  </si>
  <si>
    <t xml:space="preserve"> = 9,1 + 3</t>
  </si>
  <si>
    <t>8,5</t>
  </si>
  <si>
    <t xml:space="preserve"> = (1,65 + 5) x 1,2</t>
  </si>
  <si>
    <t>11,5</t>
  </si>
  <si>
    <t>3,5</t>
  </si>
  <si>
    <t xml:space="preserve"> = 5 x 4</t>
  </si>
  <si>
    <t xml:space="preserve"> = 4 (lanchonetes) + 1 (WC)</t>
  </si>
  <si>
    <t xml:space="preserve"> = = 1.4.9.2.1.1</t>
  </si>
  <si>
    <t>40,5</t>
  </si>
  <si>
    <t xml:space="preserve"> = Um por lanchonete</t>
  </si>
  <si>
    <t>5,2</t>
  </si>
  <si>
    <t>19,5</t>
  </si>
  <si>
    <t>9,46</t>
  </si>
  <si>
    <t xml:space="preserve"> = 2,365 x 4</t>
  </si>
  <si>
    <t>18,37</t>
  </si>
  <si>
    <t xml:space="preserve"> = (21,87 x 0,35) x 1,2</t>
  </si>
  <si>
    <t>1,8</t>
  </si>
  <si>
    <t xml:space="preserve"> = (0,35 x 4) x 1,25</t>
  </si>
  <si>
    <t>23,6</t>
  </si>
  <si>
    <t xml:space="preserve"> = = [1.5.1.1] + (21,87 x 0,2) x 1,2</t>
  </si>
  <si>
    <t>3,35</t>
  </si>
  <si>
    <t xml:space="preserve"> = ((27 x 0,62) x 0,16) x 1,25</t>
  </si>
  <si>
    <t>37,975</t>
  </si>
  <si>
    <t xml:space="preserve"> = (124 x 1,24 x 1,25) x 0,245</t>
  </si>
  <si>
    <t>41,47</t>
  </si>
  <si>
    <t xml:space="preserve"> = ((4 x 21,872) x 0,395) x 1,2</t>
  </si>
  <si>
    <t>115,424</t>
  </si>
  <si>
    <t xml:space="preserve"> = ((5 x 21,872 + 4 x 1,2 x 9) x 0,617) * 1,2</t>
  </si>
  <si>
    <t>75,826</t>
  </si>
  <si>
    <t xml:space="preserve"> = ((3 x 21,873) x 0,963) x 1,2)</t>
  </si>
  <si>
    <t>6,079</t>
  </si>
  <si>
    <t xml:space="preserve"> = = 1.5.1.9</t>
  </si>
  <si>
    <t>57,3</t>
  </si>
  <si>
    <t xml:space="preserve"> = (13,372 + 0,245 x 2 + 12,644) x 1,2</t>
  </si>
  <si>
    <t>170,0</t>
  </si>
  <si>
    <t xml:space="preserve"> = (84,34 + 64,25) x 1,15</t>
  </si>
  <si>
    <t>59,725</t>
  </si>
  <si>
    <t>52,51</t>
  </si>
  <si>
    <t>5,98</t>
  </si>
  <si>
    <t xml:space="preserve"> = (166,356 x 0,03) x 1,2</t>
  </si>
  <si>
    <t>27,5</t>
  </si>
  <si>
    <t xml:space="preserve"> = 22,953 x 1,2</t>
  </si>
  <si>
    <t>84,34</t>
  </si>
  <si>
    <t xml:space="preserve"> = [1.5.1.16] + [1.5.1.11]</t>
  </si>
  <si>
    <t>64,25</t>
  </si>
  <si>
    <t xml:space="preserve"> = \Rev. Porcelanato\ ((34,279 + (11,751 x 0,12) + (11,751 x 0,15) + (11,751 x 0,34) + 11,74) x 1,15) + \Laje\ ((34,279 + 17,656) x 1,15)</t>
  </si>
  <si>
    <t xml:space="preserve"> = Ramal de chegada</t>
  </si>
  <si>
    <t>55,5</t>
  </si>
  <si>
    <t>30,0</t>
  </si>
  <si>
    <t>28,0</t>
  </si>
  <si>
    <t xml:space="preserve"> = </t>
  </si>
  <si>
    <t>3,2</t>
  </si>
  <si>
    <t xml:space="preserve"> = Escavação da sapata</t>
  </si>
  <si>
    <t>11,3</t>
  </si>
  <si>
    <t xml:space="preserve"> = (7,8 + 0,434 + 1,152) x 1,2</t>
  </si>
  <si>
    <t>76,2</t>
  </si>
  <si>
    <t xml:space="preserve"> = (([1.5.2.1.4] / 0,1) x 3,11) * 1,15</t>
  </si>
  <si>
    <t>2,13</t>
  </si>
  <si>
    <t>0,234</t>
  </si>
  <si>
    <t xml:space="preserve"> = 3 x (2 x (0,13 x 0,3))</t>
  </si>
  <si>
    <t>0,9</t>
  </si>
  <si>
    <t xml:space="preserve"> = 0,3 * 3</t>
  </si>
  <si>
    <t>35,1</t>
  </si>
  <si>
    <t xml:space="preserve"> = 3 x 11,7</t>
  </si>
  <si>
    <t>2,5</t>
  </si>
  <si>
    <t xml:space="preserve"> = ((0,1 x 2 + 0,5 x 4) x 3) x 1,2</t>
  </si>
  <si>
    <t>56,43</t>
  </si>
  <si>
    <t>1,6</t>
  </si>
  <si>
    <t xml:space="preserve"> = [1.5.3.2] + [1.5.3.3]</t>
  </si>
  <si>
    <t>157,464</t>
  </si>
  <si>
    <t xml:space="preserve"> = (21,87 x 3 x 1,2) x 2</t>
  </si>
  <si>
    <t>67,5</t>
  </si>
  <si>
    <t>200,0</t>
  </si>
  <si>
    <t xml:space="preserve"> = Valor de projeto (180º)</t>
  </si>
  <si>
    <t xml:space="preserve"> = Valor de projeto (Superios e inferior)</t>
  </si>
  <si>
    <t xml:space="preserve"> = Valor de projeto (60º)</t>
  </si>
  <si>
    <t xml:space="preserve"> = 2 fitas sob bancos</t>
  </si>
  <si>
    <t>4,75</t>
  </si>
  <si>
    <t xml:space="preserve"> = 1,885 x 2</t>
  </si>
  <si>
    <t>1,305</t>
  </si>
  <si>
    <t xml:space="preserve"> = (0,8294 + 0,1747) x 1,3</t>
  </si>
  <si>
    <t>2,21</t>
  </si>
  <si>
    <t xml:space="preserve"> = (0,848 x 2) x 1,301</t>
  </si>
  <si>
    <t>6,95</t>
  </si>
  <si>
    <t xml:space="preserve"> = 3,16 x (0,55² x 3,14)</t>
  </si>
  <si>
    <t>5,846</t>
  </si>
  <si>
    <t xml:space="preserve"> = 1,85 (m) x 0,395 (kg/m) x 8 (barras)</t>
  </si>
  <si>
    <t>2,857</t>
  </si>
  <si>
    <t xml:space="preserve"> = (1,488 x 0,16) x 1,2</t>
  </si>
  <si>
    <t>10,3</t>
  </si>
  <si>
    <t xml:space="preserve"> = 2 x ((3,18586 x 2) x 1,2 + (0,167 x 6) x 1,2)</t>
  </si>
  <si>
    <t>0,128</t>
  </si>
  <si>
    <t>7,645</t>
  </si>
  <si>
    <t xml:space="preserve"> = (3,18586 x 2) x 1,2</t>
  </si>
  <si>
    <t>1,85</t>
  </si>
  <si>
    <t xml:space="preserve"> = (0,28 x 6) x 1,10</t>
  </si>
  <si>
    <t>3,17</t>
  </si>
  <si>
    <t>0,34</t>
  </si>
  <si>
    <t xml:space="preserve"> = (0,877 x 0,3) x 1,3</t>
  </si>
  <si>
    <t>0,5</t>
  </si>
  <si>
    <t>0,912</t>
  </si>
  <si>
    <t xml:space="preserve"> = (0,877 x 0,8) x 1,3</t>
  </si>
  <si>
    <t>0,54</t>
  </si>
  <si>
    <t xml:space="preserve"> = (0,4 x 0,3 x (1,885 x 2)) x 1,2</t>
  </si>
  <si>
    <t>11,2</t>
  </si>
  <si>
    <t>92,024</t>
  </si>
  <si>
    <t xml:space="preserve"> = (2 x 0,066 x 8) \m²\ x 87,144 \kg/m²\</t>
  </si>
  <si>
    <t>20,2</t>
  </si>
  <si>
    <t>15,5</t>
  </si>
  <si>
    <t xml:space="preserve"> = 14,98 x 1,05</t>
  </si>
  <si>
    <t>7,24</t>
  </si>
  <si>
    <t xml:space="preserve"> = (1,31 + 2,32 + 1,0 + 1,4) x 1,2</t>
  </si>
  <si>
    <t>5,278</t>
  </si>
  <si>
    <t>32,96</t>
  </si>
  <si>
    <t xml:space="preserve"> = 4,84 x 2 + 4,83 x 2 + 6,816 x 2</t>
  </si>
  <si>
    <t>7,5</t>
  </si>
  <si>
    <t>17,8</t>
  </si>
  <si>
    <t>380,0</t>
  </si>
  <si>
    <t>20,0</t>
  </si>
  <si>
    <t>520,0</t>
  </si>
  <si>
    <t xml:space="preserve"> = ((9,8 + 82,735 + 14,1929) x 3) x 1,6</t>
  </si>
  <si>
    <t>220,0</t>
  </si>
  <si>
    <t xml:space="preserve"> = ((7,4 x 2 + (3 + 2) x 3 + 9,99 + 12,10) x 2 x 2</t>
  </si>
  <si>
    <t>85,0</t>
  </si>
  <si>
    <t>40,0</t>
  </si>
  <si>
    <t>0,1</t>
  </si>
  <si>
    <t>12,0</t>
  </si>
  <si>
    <t>255,0</t>
  </si>
  <si>
    <t xml:space="preserve"> = (123,75 + 10,54 + 10,075 + 26,3) x 1,15</t>
  </si>
  <si>
    <t>53,05</t>
  </si>
  <si>
    <t xml:space="preserve"> = (124,775 x 0,85 x 0,4) x 1,25</t>
  </si>
  <si>
    <t>730,0</t>
  </si>
  <si>
    <t xml:space="preserve"> = (1655,035 - 1020,21) x 1,15</t>
  </si>
  <si>
    <t>705,0</t>
  </si>
  <si>
    <t xml:space="preserve"> = 611 x 1,15</t>
  </si>
  <si>
    <t>8,0</t>
  </si>
  <si>
    <t xml:space="preserve"> = \Manter a árvore nativa\</t>
  </si>
  <si>
    <t>2.068,8</t>
  </si>
  <si>
    <t>252,35</t>
  </si>
  <si>
    <t xml:space="preserve"> = 206,35 + Vpiso + 42 x 0,6 + 31,5</t>
  </si>
  <si>
    <t>42,75</t>
  </si>
  <si>
    <t xml:space="preserve"> = ((50,77 + 15,12 + 29,06) x 0,6 x 0,6) x 1,25</t>
  </si>
  <si>
    <t>105,0</t>
  </si>
  <si>
    <t xml:space="preserve"> = (42,75 + (2,3 x 27,105) + (37,762 x 0,4) + (34,52 x 0,5)) x 1,15</t>
  </si>
  <si>
    <t>53,5</t>
  </si>
  <si>
    <t xml:space="preserve"> = (23,82 + 7 + 7 + 8,7) x 1,15</t>
  </si>
  <si>
    <t xml:space="preserve"> = = [2.3.1]</t>
  </si>
  <si>
    <t>820,0</t>
  </si>
  <si>
    <t xml:space="preserve"> = 690 x 1,05 + 100</t>
  </si>
  <si>
    <t>770,0</t>
  </si>
  <si>
    <t xml:space="preserve"> = 734,88 x 1,05</t>
  </si>
  <si>
    <t xml:space="preserve"> = Valor de projeto x 1,15</t>
  </si>
  <si>
    <t xml:space="preserve"> = \Rosa dos Ventos\ x 1,10
</t>
  </si>
  <si>
    <t>102,0</t>
  </si>
  <si>
    <t xml:space="preserve"> = = [2.4.1]</t>
  </si>
  <si>
    <t>14,84</t>
  </si>
  <si>
    <t xml:space="preserve"> = Valor de projeto x 1,35</t>
  </si>
  <si>
    <t xml:space="preserve"> = (12,12  + 5,81 + 29,94) x 1,25 x 0,66</t>
  </si>
  <si>
    <t>46,8</t>
  </si>
  <si>
    <t xml:space="preserve"> = (12,125 x 3 + 5,809 x 0,75) * 1,10</t>
  </si>
  <si>
    <t>2,55</t>
  </si>
  <si>
    <t xml:space="preserve"> = 44,464 x 0,05 x 1,15</t>
  </si>
  <si>
    <t>116,85</t>
  </si>
  <si>
    <t>55,6</t>
  </si>
  <si>
    <t xml:space="preserve"> = (99,782 + 40,421 + 19,363) x 1,15</t>
  </si>
  <si>
    <t>26,45</t>
  </si>
  <si>
    <t xml:space="preserve"> = 11,494 x 2 x 1,15</t>
  </si>
  <si>
    <t>47,25</t>
  </si>
  <si>
    <t xml:space="preserve"> = (4 x 0,7 x 12 x 3,19) x 1,15</t>
  </si>
  <si>
    <t>34,6</t>
  </si>
  <si>
    <t xml:space="preserve"> = = [2.5.1] + ((32,84 x 0,2) x 1,15)</t>
  </si>
  <si>
    <t>14,7</t>
  </si>
  <si>
    <t xml:space="preserve"> = = [2.5.4]</t>
  </si>
  <si>
    <t>48,9</t>
  </si>
  <si>
    <t xml:space="preserve"> = (2 x(82 x 1,0) + (10 x 0,56) + (87 x 0,86)) x 1,15</t>
  </si>
  <si>
    <t>391,8</t>
  </si>
  <si>
    <t xml:space="preserve"> = (4 x 32,84 + 6 x 32,84 + (4 x 4 x 1,0) + 12p x (6 x 2,9)) x 1,15</t>
  </si>
  <si>
    <t>72,7</t>
  </si>
  <si>
    <t xml:space="preserve"> = (2 x 32,84) x 1,15</t>
  </si>
  <si>
    <t>5,58</t>
  </si>
  <si>
    <t xml:space="preserve"> = (2,2988+ (4 x 0,03 + 12 x 0,203)) x 1,15</t>
  </si>
  <si>
    <t xml:space="preserve"> = = [2.5.9]</t>
  </si>
  <si>
    <t>180,75</t>
  </si>
  <si>
    <t xml:space="preserve"> = ((4,259 + 1,038 + 4,644) + 39,365 + (23,308 + 68,636 + 15,92)) X 1,15</t>
  </si>
  <si>
    <t>15,9</t>
  </si>
  <si>
    <t xml:space="preserve"> = 15,149 X 1,05</t>
  </si>
  <si>
    <t xml:space="preserve"> = (220,84 X 0,03) X 1,15</t>
  </si>
  <si>
    <t xml:space="preserve"> = 147,229 X 1,15</t>
  </si>
  <si>
    <t xml:space="preserve"> = = [2.5.12]</t>
  </si>
  <si>
    <t>185,0</t>
  </si>
  <si>
    <t xml:space="preserve"> = (4,259 + 1,038 + 4,644) + 39,365 + [2.5.16]</t>
  </si>
  <si>
    <t>30,44</t>
  </si>
  <si>
    <t xml:space="preserve"> = 26,466 x 1,15</t>
  </si>
  <si>
    <t>45,0</t>
  </si>
  <si>
    <t xml:space="preserve"> = 39,365 x 1,15</t>
  </si>
  <si>
    <t>115,4</t>
  </si>
  <si>
    <t xml:space="preserve"> = (100 + 9,94) x 1,15</t>
  </si>
  <si>
    <t>32,84</t>
  </si>
  <si>
    <t>140,0</t>
  </si>
  <si>
    <t xml:space="preserve"> = (4,259 + 1,038 + 4,644) + (23,308 + 68,636 + 15,92)</t>
  </si>
  <si>
    <t>15,3</t>
  </si>
  <si>
    <t xml:space="preserve"> = 4,251 + 4,133 + 6,898</t>
  </si>
  <si>
    <t xml:space="preserve"> = 10 [m] / 2 [m/und]</t>
  </si>
  <si>
    <t>15,0</t>
  </si>
  <si>
    <t>25,0</t>
  </si>
  <si>
    <t>50,0</t>
  </si>
  <si>
    <t xml:space="preserve"> = Valor de projeto </t>
  </si>
  <si>
    <t xml:space="preserve"> = /Indicação da voltagem - Tomadas tripolares/</t>
  </si>
  <si>
    <t>340,0</t>
  </si>
  <si>
    <t>350,0</t>
  </si>
  <si>
    <t>425,0</t>
  </si>
  <si>
    <t xml:space="preserve"> = Valor de projeto \interna à casa de máquinas\</t>
  </si>
  <si>
    <t>60,0</t>
  </si>
  <si>
    <t xml:space="preserve"> = \1 kit para fundo do reservatório + 1 kit para iluminação dos painéis monolíticos decorativos\</t>
  </si>
  <si>
    <t>13,2</t>
  </si>
  <si>
    <t xml:space="preserve"> = \Fundações de base\ Valor de projeto</t>
  </si>
  <si>
    <t>5,1</t>
  </si>
  <si>
    <t xml:space="preserve"> = 8 x (2 x 1,376 + 2 x 0,6) x 1,25</t>
  </si>
  <si>
    <t>18,0</t>
  </si>
  <si>
    <t xml:space="preserve"> = 8 x ( 0,8 x 1,72 x 0,8) x 1,5</t>
  </si>
  <si>
    <t xml:space="preserve"> = = (([2.6.1.2] + 8 x (1,72 x  0,8)) x 1,25) x 3,11</t>
  </si>
  <si>
    <t>7,2</t>
  </si>
  <si>
    <t xml:space="preserve"> = \1 ch p/ coluna + 1/2 ch p/ reforço estrutural\</t>
  </si>
  <si>
    <t>96,8</t>
  </si>
  <si>
    <t xml:space="preserve"> = 8 x 5,15 + 8 x 6,95</t>
  </si>
  <si>
    <t>6,2</t>
  </si>
  <si>
    <t xml:space="preserve"> = (55,19 x 0,3²) x 1,25</t>
  </si>
  <si>
    <t>4,4</t>
  </si>
  <si>
    <t xml:space="preserve"> = 3,86 x 1,15</t>
  </si>
  <si>
    <t>23,2575</t>
  </si>
  <si>
    <t xml:space="preserve"> = 18,606 x 1,25</t>
  </si>
  <si>
    <t>90,35</t>
  </si>
  <si>
    <t xml:space="preserve"> = (Abase + 0,3 x Per)x1,15 \Valor de projeto\</t>
  </si>
  <si>
    <t>78,58</t>
  </si>
  <si>
    <t xml:space="preserve"> = 96,8 x 0,454</t>
  </si>
  <si>
    <t>10,5</t>
  </si>
  <si>
    <t xml:space="preserve"> = 0,454 * 8 *2 * 2</t>
  </si>
  <si>
    <t xml:space="preserve"> = ((4,3124 + 4,3238) x 2 + (4,452 + 4,49)) x 1,05</t>
  </si>
  <si>
    <t>27,02</t>
  </si>
  <si>
    <t xml:space="preserve"> = ((4,1316 + 4,2) + (4,2776 + 4,43) + (4,2575 + 4,44)) x 1,05</t>
  </si>
  <si>
    <t>1.376,6</t>
  </si>
  <si>
    <t xml:space="preserve"> = (14,953 + 10,669 + 20,2) x 49,797</t>
  </si>
  <si>
    <t>56,0</t>
  </si>
  <si>
    <t xml:space="preserve"> = 44,85 x 1,25</t>
  </si>
  <si>
    <t>9,4</t>
  </si>
  <si>
    <t xml:space="preserve"> = (2,62 + 4,914) x 1,25</t>
  </si>
  <si>
    <t>97,2</t>
  </si>
  <si>
    <t xml:space="preserve"> = 7,29 x 8 + 4,86 x 8</t>
  </si>
  <si>
    <t>25,622</t>
  </si>
  <si>
    <t xml:space="preserve"> = 14,953 + 10,669</t>
  </si>
  <si>
    <t>58,0</t>
  </si>
  <si>
    <t xml:space="preserve"> = (25,622 + 20,2) x 1,25</t>
  </si>
  <si>
    <t xml:space="preserve"> = ~ 18 x 1,5</t>
  </si>
  <si>
    <t>34,5</t>
  </si>
  <si>
    <t xml:space="preserve"> = (5,4 + 5 + 2 x (3,6 + 5)) x 1,25</t>
  </si>
  <si>
    <t xml:space="preserve"> = = [2.6.3.11]</t>
  </si>
  <si>
    <t xml:space="preserve"> = Valor de projeto \Irrigação\</t>
  </si>
  <si>
    <t xml:space="preserve"> = 7,15 + 5,65 x 2</t>
  </si>
  <si>
    <t xml:space="preserve"> = 2 un x 4 torres</t>
  </si>
  <si>
    <t xml:space="preserve"> = \Iluminação externa da praça\</t>
  </si>
  <si>
    <t xml:space="preserve"> = = [2.6.4.3]</t>
  </si>
  <si>
    <t>4,5</t>
  </si>
  <si>
    <t xml:space="preserve"> = 36 x 0,6 x 0,2</t>
  </si>
  <si>
    <t>2,625</t>
  </si>
  <si>
    <t xml:space="preserve"> = (0,35 x 30 x 0,14 + 0,5 x 16 x 0,14) x 1,25</t>
  </si>
  <si>
    <t>8,25</t>
  </si>
  <si>
    <t xml:space="preserve"> = 1,35 + 4,5 + (0,1 x 4 x 6)</t>
  </si>
  <si>
    <t>30,36</t>
  </si>
  <si>
    <t xml:space="preserve"> = ((6 x 4) + (36 x 0,15)) x 1,10</t>
  </si>
  <si>
    <t xml:space="preserve"> = = [2.7.4]</t>
  </si>
  <si>
    <t>12,55</t>
  </si>
  <si>
    <t xml:space="preserve"> = (10,4095 + 1,0) x 1,10</t>
  </si>
  <si>
    <t>22,9</t>
  </si>
  <si>
    <t xml:space="preserve"> = (10,4095 x 2) x 1,05</t>
  </si>
  <si>
    <t>65,35</t>
  </si>
  <si>
    <t xml:space="preserve"> = (29,6943 x 2) x 1,10</t>
  </si>
  <si>
    <t>0,29</t>
  </si>
  <si>
    <t xml:space="preserve"> = (0,6 x 0,6 x 0,4) x 2</t>
  </si>
  <si>
    <t>10,41</t>
  </si>
  <si>
    <t xml:space="preserve"> = (2,45 + 2,28) x 2 x 1,10</t>
  </si>
  <si>
    <t>137,29</t>
  </si>
  <si>
    <t xml:space="preserve"> = (6,1 x 2 + 2,46 x 2) x 7,29 \kg/m\ x 1,10</t>
  </si>
  <si>
    <t>48,37</t>
  </si>
  <si>
    <t xml:space="preserve"> = (2,46 x 4,0) x 1,10</t>
  </si>
  <si>
    <t xml:space="preserve"> = 6,10 x 2,46</t>
  </si>
  <si>
    <t>21,43</t>
  </si>
  <si>
    <t xml:space="preserve"> = ((0,2 x 0,3) x 2 + (3,14 x 0,25²) x 2) x 1,10</t>
  </si>
  <si>
    <t xml:space="preserve"> = = [2.8.1.5]</t>
  </si>
  <si>
    <t xml:space="preserve"> = Valor de projeto \Instalação sobre quiosque 0,3\</t>
  </si>
  <si>
    <t>290,0</t>
  </si>
  <si>
    <t>22,0</t>
  </si>
  <si>
    <t xml:space="preserve"> = \Irrigação dos canteiros\</t>
  </si>
  <si>
    <t>202,8</t>
  </si>
  <si>
    <t xml:space="preserve"> = = [2.10.1]</t>
  </si>
  <si>
    <t>Cronograma Físico e Financeiro</t>
  </si>
  <si>
    <t>Total Por Etapa</t>
  </si>
  <si>
    <t>30 DIAS</t>
  </si>
  <si>
    <t>60 DIAS</t>
  </si>
  <si>
    <t>90 DIAS</t>
  </si>
  <si>
    <t>120 DIAS</t>
  </si>
  <si>
    <t>100,00%
794.307,08</t>
  </si>
  <si>
    <t>8,76%
69.612,69</t>
  </si>
  <si>
    <t>32,49%
258.107,43</t>
  </si>
  <si>
    <t>32,84%
260.835,76</t>
  </si>
  <si>
    <t>25,90%
205.751,20</t>
  </si>
  <si>
    <t>100,00%
27.139,33</t>
  </si>
  <si>
    <t/>
  </si>
  <si>
    <t>100,00%
5.941,84</t>
  </si>
  <si>
    <t>100,00%
65.756,96</t>
  </si>
  <si>
    <t>10,00%
6.575,70</t>
  </si>
  <si>
    <t>40,00%
26.302,78</t>
  </si>
  <si>
    <t>100,00%
272.564,52</t>
  </si>
  <si>
    <t>10,00%
27.256,45</t>
  </si>
  <si>
    <t>40,00%
109.025,81</t>
  </si>
  <si>
    <t>100,00%
193.262,14</t>
  </si>
  <si>
    <t>30,00%
57.978,64</t>
  </si>
  <si>
    <t>40,00%
77.304,86</t>
  </si>
  <si>
    <t>100,00%
189.006,93</t>
  </si>
  <si>
    <t>30,00%
56.702,08</t>
  </si>
  <si>
    <t>40,00%
75.602,77</t>
  </si>
  <si>
    <t>100,00%
26.993,72</t>
  </si>
  <si>
    <t>10,00%
2.699,37</t>
  </si>
  <si>
    <t>30,00%
8.098,12</t>
  </si>
  <si>
    <t>100,00%
13.641,64</t>
  </si>
  <si>
    <t>20,00%
2.728,33</t>
  </si>
  <si>
    <t>80,00%
10.913,31</t>
  </si>
  <si>
    <t>100,00%
687.574,51</t>
  </si>
  <si>
    <t>10,69%
73.534,67</t>
  </si>
  <si>
    <t>30,35%
208.709,04</t>
  </si>
  <si>
    <t>37,58%
258.372,81</t>
  </si>
  <si>
    <t>21,37%
146.957,99</t>
  </si>
  <si>
    <t>100,00%
34.154,87</t>
  </si>
  <si>
    <t>100,00%
8.432,46</t>
  </si>
  <si>
    <t>100,00%
95.432,16</t>
  </si>
  <si>
    <t>10,00%
9.543,22</t>
  </si>
  <si>
    <t>40,00%
38.172,86</t>
  </si>
  <si>
    <t>100,00%
51.423,16</t>
  </si>
  <si>
    <t>30,00%
15.426,95</t>
  </si>
  <si>
    <t>50,00%
25.711,58</t>
  </si>
  <si>
    <t>20,00%
10.284,63</t>
  </si>
  <si>
    <t>100,00%
214.041,20</t>
  </si>
  <si>
    <t>10,00%
21.404,12</t>
  </si>
  <si>
    <t>40,00%
85.616,48</t>
  </si>
  <si>
    <t>30,00%
64.212,36</t>
  </si>
  <si>
    <t>20,00%
42.808,24</t>
  </si>
  <si>
    <t>100,00%
231.642,50</t>
  </si>
  <si>
    <t>30,00%
69.492,75</t>
  </si>
  <si>
    <t>50,00%
115.821,25</t>
  </si>
  <si>
    <t>20,00%
46.328,50</t>
  </si>
  <si>
    <t>100,00%
19.526,84</t>
  </si>
  <si>
    <t>20,00%
3.905,37</t>
  </si>
  <si>
    <t>80,00%
15.621,47</t>
  </si>
  <si>
    <t>100,00%
12.875,80</t>
  </si>
  <si>
    <t>20,00%
2.575,16</t>
  </si>
  <si>
    <t>80,00%
10.300,64</t>
  </si>
  <si>
    <t>100,00%
9.802,86</t>
  </si>
  <si>
    <t>50,00%
4.901,43</t>
  </si>
  <si>
    <t>100,00%
10.242,66</t>
  </si>
  <si>
    <t>30,00%
3.072,80</t>
  </si>
  <si>
    <t>70,00%
7.169,86</t>
  </si>
  <si>
    <t>Porcentagem</t>
  </si>
  <si>
    <t>9,66%</t>
  </si>
  <si>
    <t>31,5%</t>
  </si>
  <si>
    <t>35,04%</t>
  </si>
  <si>
    <t>23,8%</t>
  </si>
  <si>
    <t>Custo</t>
  </si>
  <si>
    <t>143.147,36</t>
  </si>
  <si>
    <t>466.816,47</t>
  </si>
  <si>
    <t>519.208,57</t>
  </si>
  <si>
    <t>352.709,20</t>
  </si>
  <si>
    <t>Porcentagem Acumulado</t>
  </si>
  <si>
    <t>41,16%</t>
  </si>
  <si>
    <t>76,2%</t>
  </si>
  <si>
    <t>100,0%</t>
  </si>
  <si>
    <t>Custo Acumulado</t>
  </si>
  <si>
    <t>143.147,35</t>
  </si>
  <si>
    <t>609.963,82</t>
  </si>
  <si>
    <t>1.129.172,39</t>
  </si>
  <si>
    <t>1.481.881,59</t>
  </si>
  <si>
    <t>Composições Analíticas com Preço Unitário</t>
  </si>
  <si>
    <t>Composições Principais</t>
  </si>
  <si>
    <t>Tipo</t>
  </si>
  <si>
    <t>Composição</t>
  </si>
  <si>
    <t>INHI - INSTALAÇÕES HIDROS SANITÁRIAS</t>
  </si>
  <si>
    <t>Composição Auxiliar</t>
  </si>
  <si>
    <t xml:space="preserve"> 88248 </t>
  </si>
  <si>
    <t>AUXILIAR DE ENCANADOR OU BOMBEIRO HIDRÁULICO COM ENCARGOS COMPLEMENTARES</t>
  </si>
  <si>
    <t>SEDI - SERVIÇOS DIVERSOS</t>
  </si>
  <si>
    <t xml:space="preserve"> 88267 </t>
  </si>
  <si>
    <t>ENCANADOR OU BOMBEIRO HIDRÁULICO COM ENCARGOS COMPLEMENTARES</t>
  </si>
  <si>
    <t>Insumo</t>
  </si>
  <si>
    <t xml:space="preserve"> 02.702.01 </t>
  </si>
  <si>
    <t>BICO GEISER 38MM ENTRADA ROSCA 1/2 BSP - SODRAMAR</t>
  </si>
  <si>
    <t>Equipamento</t>
  </si>
  <si>
    <t>MO sem LS =&gt;</t>
  </si>
  <si>
    <t>LS =&gt;</t>
  </si>
  <si>
    <t>MO com LS =&gt;</t>
  </si>
  <si>
    <t>Valor do BDI =&gt;</t>
  </si>
  <si>
    <t>Valor com BDI =&gt;</t>
  </si>
  <si>
    <t>Observação</t>
  </si>
  <si>
    <t xml:space="preserve"> 88264 </t>
  </si>
  <si>
    <t>ELETRICISTA COM ENCARGOS COMPLEMENTARES</t>
  </si>
  <si>
    <t xml:space="preserve"> 88247 </t>
  </si>
  <si>
    <t>AUXILIAR DE ELETRICISTA COM ENCARGOS COMPLEMENTARES</t>
  </si>
  <si>
    <t xml:space="preserve"> COT005 </t>
  </si>
  <si>
    <t>RELÓGIO PAINEL DE LED, LETREIRO DIGITAL 135CM X 71CM ALTO BRILHO - USO EXTERNO</t>
  </si>
  <si>
    <t>U</t>
  </si>
  <si>
    <t>INEL - INSTALAÇÃO ELÉTRICA/ELETRIFICAÇÃO E ILUMINAÇÃO EXTERNA</t>
  </si>
  <si>
    <t xml:space="preserve"> COT006 </t>
  </si>
  <si>
    <t>KIT ILUMINAÇÃO PISCINA/FONTE ALVENARIA 12LED 9W RGB INOX + COMANDO</t>
  </si>
  <si>
    <t xml:space="preserve"> COT007 </t>
  </si>
  <si>
    <t>REFLETOR LED RGB 50W - COM MEMÓRIA - Potência: 50W - Luminosidade: 3750LM - Dimensões: 285mm X 233mm X 135mm - Carcaça: Aluminio Cor Preto - Certificação: CE - Ângulo: 120º - A prova d'água: IP65 - Voltagem: AC 90-240V (bi-volt) - Vida útil Estimada: Aproximadamente 30.000 horas (LED) - Cor luz: RGB - 16 tons diferentes sendo 4 Cores Principais (azul vermelho verde e branco) - Itens Inclusos: Refletor e Controle Remoto</t>
  </si>
  <si>
    <t xml:space="preserve"> COT008 </t>
  </si>
  <si>
    <t xml:space="preserve"> 10549 </t>
  </si>
  <si>
    <t>Encargos Complementares - Servente</t>
  </si>
  <si>
    <t>Provisórios</t>
  </si>
  <si>
    <t>h</t>
  </si>
  <si>
    <t xml:space="preserve"> 10552 </t>
  </si>
  <si>
    <t>Encargos Complementares - Eletricista</t>
  </si>
  <si>
    <t xml:space="preserve"> 10554 </t>
  </si>
  <si>
    <t>Encargos Complementares - Encanador</t>
  </si>
  <si>
    <t xml:space="preserve"> 981 </t>
  </si>
  <si>
    <t>Fita veda rosca 18mm m</t>
  </si>
  <si>
    <t>Material</t>
  </si>
  <si>
    <t xml:space="preserve"> 00002436 </t>
  </si>
  <si>
    <t>ELETRICISTA (HORISTA)</t>
  </si>
  <si>
    <t>Mão de Obra</t>
  </si>
  <si>
    <t xml:space="preserve"> 00002696 </t>
  </si>
  <si>
    <t>ENCANADOR OU BOMBEIRO HIDRAULICO (HORISTA)</t>
  </si>
  <si>
    <t xml:space="preserve"> 00006111 </t>
  </si>
  <si>
    <t>SERVENTE DE OBRAS</t>
  </si>
  <si>
    <t xml:space="preserve"> 02.702.00 </t>
  </si>
  <si>
    <t>Cascata De Embutir Teto Efeito Chuva 2mt Led + Controladora</t>
  </si>
  <si>
    <t>Composições Auxiliares</t>
  </si>
  <si>
    <t xml:space="preserve">Observação: </t>
  </si>
  <si>
    <t>As Etapas 01 e 02 irão receber ordens de serviços independentes e serão realizadas individualmente em quatro meses distintos ou concomitentemente de acordo com a ordem de serviço emitida para cada etapa.</t>
  </si>
  <si>
    <t>Planilha de Detalhamento do BDI</t>
  </si>
  <si>
    <t>Tomador</t>
  </si>
  <si>
    <t>PREFEITURA MUNICIPAL DE SANTA LUZIA - PB</t>
  </si>
  <si>
    <t>Nº do Contrato de Repasse</t>
  </si>
  <si>
    <t>XXXX/2023</t>
  </si>
  <si>
    <t>Nome da Obra</t>
  </si>
  <si>
    <t>REFORMA DAS PRAÇAS EPITÁCIO PESSOA E ALCINDO LEITE</t>
  </si>
  <si>
    <t>Município da Obra</t>
  </si>
  <si>
    <t>SANTA LUZIA - PB</t>
  </si>
  <si>
    <t>Tipo de Obra</t>
  </si>
  <si>
    <t>Contribuição Previdenciária</t>
  </si>
  <si>
    <t>Conforme legislação tributária municipal, definir estimativa de percentual da base de cálculo para o ISS:</t>
  </si>
  <si>
    <t>Sobre a base de cálculo, definir a respectiva alíquota do ISS (entre 2% e 5%):</t>
  </si>
  <si>
    <t>Parcelas do BDI</t>
  </si>
  <si>
    <t>Valor percentual adotado</t>
  </si>
  <si>
    <t>Limites das parcelas do BDI para obras do tipo acima selecionado.
Acórdão TCU 2622/2013</t>
  </si>
  <si>
    <t>Mín</t>
  </si>
  <si>
    <t>Med.</t>
  </si>
  <si>
    <t>Máx.</t>
  </si>
  <si>
    <r>
      <t xml:space="preserve">(AC) - </t>
    </r>
    <r>
      <rPr>
        <sz val="9"/>
        <rFont val="Arial"/>
        <family val="2"/>
      </rPr>
      <t>Administração Central</t>
    </r>
  </si>
  <si>
    <r>
      <t xml:space="preserve">(S) + (G) - </t>
    </r>
    <r>
      <rPr>
        <sz val="9"/>
        <rFont val="Arial"/>
        <family val="2"/>
      </rPr>
      <t>Seguro e Garantia</t>
    </r>
  </si>
  <si>
    <r>
      <t xml:space="preserve">(R) - </t>
    </r>
    <r>
      <rPr>
        <sz val="9"/>
        <rFont val="Arial"/>
        <family val="2"/>
      </rPr>
      <t>Risco</t>
    </r>
  </si>
  <si>
    <r>
      <t xml:space="preserve">(DF) - </t>
    </r>
    <r>
      <rPr>
        <sz val="9"/>
        <rFont val="Arial"/>
        <family val="2"/>
      </rPr>
      <t>Despesas Financeiras</t>
    </r>
  </si>
  <si>
    <r>
      <t xml:space="preserve">(L) - </t>
    </r>
    <r>
      <rPr>
        <sz val="9"/>
        <rFont val="Arial"/>
        <family val="2"/>
      </rPr>
      <t>Lucro</t>
    </r>
  </si>
  <si>
    <r>
      <t>(I</t>
    </r>
    <r>
      <rPr>
        <b/>
        <sz val="6"/>
        <rFont val="Arial"/>
        <family val="2"/>
      </rPr>
      <t>1</t>
    </r>
    <r>
      <rPr>
        <b/>
        <sz val="10"/>
        <rFont val="Arial"/>
        <family val="2"/>
      </rPr>
      <t xml:space="preserve">) - </t>
    </r>
    <r>
      <rPr>
        <sz val="10"/>
        <rFont val="Arial"/>
        <family val="2"/>
      </rPr>
      <t>PIS</t>
    </r>
  </si>
  <si>
    <r>
      <t>(I</t>
    </r>
    <r>
      <rPr>
        <b/>
        <sz val="5"/>
        <rFont val="Arial"/>
        <family val="2"/>
      </rPr>
      <t>2</t>
    </r>
    <r>
      <rPr>
        <b/>
        <sz val="10"/>
        <rFont val="Arial"/>
        <family val="2"/>
      </rPr>
      <t xml:space="preserve">) - </t>
    </r>
    <r>
      <rPr>
        <sz val="10"/>
        <rFont val="Arial"/>
        <family val="2"/>
      </rPr>
      <t>COFINS</t>
    </r>
  </si>
  <si>
    <r>
      <t>(I</t>
    </r>
    <r>
      <rPr>
        <b/>
        <sz val="5"/>
        <rFont val="Arial"/>
        <family val="2"/>
      </rPr>
      <t>3</t>
    </r>
    <r>
      <rPr>
        <b/>
        <sz val="10"/>
        <rFont val="Arial"/>
        <family val="2"/>
      </rPr>
      <t xml:space="preserve">) - </t>
    </r>
    <r>
      <rPr>
        <sz val="10"/>
        <rFont val="Arial"/>
        <family val="2"/>
      </rPr>
      <t>ISS</t>
    </r>
  </si>
  <si>
    <r>
      <t>(I</t>
    </r>
    <r>
      <rPr>
        <b/>
        <sz val="5"/>
        <rFont val="Arial"/>
        <family val="2"/>
      </rPr>
      <t>4</t>
    </r>
    <r>
      <rPr>
        <b/>
        <sz val="10"/>
        <rFont val="Arial"/>
        <family val="2"/>
      </rPr>
      <t xml:space="preserve">) - </t>
    </r>
    <r>
      <rPr>
        <sz val="10"/>
        <rFont val="Arial"/>
        <family val="2"/>
      </rPr>
      <t>Contrib. Previdenciária</t>
    </r>
  </si>
  <si>
    <t>BDI Adotado</t>
  </si>
  <si>
    <t>Valor para simples conferência do enquadramento do BDI nos limites estabelecidos pelo Acórdão TCU 2622/2013</t>
  </si>
  <si>
    <t>Limites do valor do BDI para obras do tipo acima selecionado.
Acórdão TCU 2622/2013</t>
  </si>
  <si>
    <r>
      <t>BDI desconsiderando a parcela 
(I</t>
    </r>
    <r>
      <rPr>
        <sz val="6"/>
        <rFont val="Arial"/>
        <family val="2"/>
      </rPr>
      <t>4</t>
    </r>
    <r>
      <rPr>
        <sz val="8"/>
        <rFont val="Arial"/>
        <family val="2"/>
      </rPr>
      <t>) contribuição previdenciária</t>
    </r>
  </si>
  <si>
    <t>DECLARAÇÕES</t>
  </si>
  <si>
    <t>Observações:</t>
  </si>
  <si>
    <t>COTAÇÕES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</si>
</sst>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-* #,##0.00_-;\-* #,##0.00_-;_-* &quot;-&quot;??_-;_-@_-"/>
    <numFmt numFmtId="164" formatCode="#,##0.00\ %"/>
    <numFmt numFmtId="165" formatCode="#,##0.0000000"/>
    <numFmt numFmtId="166" formatCode="#,##0.00_ ;\-#,##0.00\ "/>
  </numFmts>
  <fonts count="2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name val="Arial"/>
      <family val="1"/>
    </font>
    <font>
      <b/>
      <sz val="10"/>
      <name val="Arial"/>
      <family val="1"/>
    </font>
    <font>
      <b/>
      <sz val="10"/>
      <color rgb="FF000000"/>
      <name val="Arial"/>
      <family val="1"/>
    </font>
    <font>
      <sz val="10"/>
      <name val="Arial"/>
      <family val="1"/>
    </font>
    <font>
      <sz val="10"/>
      <color rgb="FF000000"/>
      <name val="Arial"/>
      <family val="1"/>
    </font>
    <font>
      <b/>
      <sz val="10"/>
      <name val="Arial"/>
      <family val="2"/>
    </font>
    <font>
      <sz val="10"/>
      <name val="Arial"/>
      <family val="2"/>
    </font>
    <font>
      <b/>
      <sz val="14"/>
      <name val="Arial"/>
      <family val="2"/>
    </font>
    <font>
      <sz val="10"/>
      <color indexed="9"/>
      <name val="Arial"/>
      <family val="2"/>
    </font>
    <font>
      <sz val="9"/>
      <name val="Arial"/>
      <family val="2"/>
    </font>
    <font>
      <b/>
      <sz val="9"/>
      <name val="Arial"/>
      <family val="2"/>
    </font>
    <font>
      <sz val="8"/>
      <color indexed="9"/>
      <name val="Arial"/>
      <family val="2"/>
    </font>
    <font>
      <sz val="8"/>
      <name val="Arial"/>
      <family val="2"/>
    </font>
    <font>
      <sz val="10"/>
      <color indexed="10"/>
      <name val="Arial"/>
      <family val="2"/>
    </font>
    <font>
      <sz val="12"/>
      <name val="Arial"/>
      <family val="2"/>
    </font>
    <font>
      <b/>
      <sz val="6"/>
      <name val="Arial"/>
      <family val="2"/>
    </font>
    <font>
      <b/>
      <sz val="11"/>
      <name val="Arial"/>
      <family val="2"/>
    </font>
    <font>
      <b/>
      <sz val="5"/>
      <name val="Arial"/>
      <family val="2"/>
    </font>
    <font>
      <sz val="6"/>
      <name val="Arial"/>
      <family val="2"/>
    </font>
    <font>
      <b/>
      <sz val="9"/>
      <color indexed="9"/>
      <name val="Arial"/>
      <family val="2"/>
    </font>
    <font>
      <b/>
      <sz val="12"/>
      <name val="Arial"/>
      <family val="2"/>
    </font>
    <font>
      <sz val="9"/>
      <color indexed="9"/>
      <name val="Arial"/>
      <family val="2"/>
    </font>
    <font>
      <b/>
      <sz val="16"/>
      <color theme="1"/>
      <name val="Calibri"/>
      <family val="2"/>
      <scheme val="minor"/>
    </font>
  </fonts>
  <fills count="12">
    <fill>
      <patternFill patternType="none"/>
    </fill>
    <fill>
      <patternFill patternType="gray125"/>
    </fill>
    <fill>
      <patternFill patternType="solid">
        <fgColor rgb="FFFFFFFF"/>
      </patternFill>
    </fill>
    <fill>
      <patternFill patternType="solid">
        <fgColor rgb="FFD8ECF6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DFF0D8"/>
      </patternFill>
    </fill>
    <fill>
      <patternFill patternType="solid">
        <fgColor rgb="FFF7F3DF"/>
      </patternFill>
    </fill>
    <fill>
      <patternFill patternType="solid">
        <fgColor rgb="FFD6D6D6"/>
      </patternFill>
    </fill>
    <fill>
      <patternFill patternType="solid">
        <fgColor rgb="FFEFEFEF"/>
      </patternFill>
    </fill>
    <fill>
      <patternFill patternType="solid">
        <fgColor indexed="26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22"/>
        <bgColor indexed="64"/>
      </patternFill>
    </fill>
  </fills>
  <borders count="53">
    <border>
      <left/>
      <right/>
      <top/>
      <bottom/>
      <diagonal/>
    </border>
    <border>
      <left style="thin">
        <color rgb="FFCCCCCC"/>
      </left>
      <right style="thin">
        <color rgb="FFCCCCCC"/>
      </right>
      <top style="thin">
        <color rgb="FFCCCCCC"/>
      </top>
      <bottom style="thin">
        <color rgb="FFCCCCCC"/>
      </bottom>
      <diagonal/>
    </border>
    <border>
      <left/>
      <right/>
      <top/>
      <bottom style="thick">
        <color rgb="FF0092F6"/>
      </bottom>
      <diagonal/>
    </border>
    <border>
      <left/>
      <right/>
      <top/>
      <bottom style="thick">
        <color rgb="FFFF5500"/>
      </bottom>
      <diagonal/>
    </border>
    <border>
      <left/>
      <right/>
      <top style="thick">
        <color rgb="FF000000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hair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</borders>
  <cellStyleXfs count="2">
    <xf numFmtId="0" fontId="0" fillId="0" borderId="0"/>
    <xf numFmtId="43" fontId="1" fillId="0" borderId="0" applyFont="0" applyFill="0" applyBorder="0" applyAlignment="0" applyProtection="0"/>
  </cellStyleXfs>
  <cellXfs count="156">
    <xf numFmtId="0" fontId="0" fillId="0" borderId="0" xfId="0"/>
    <xf numFmtId="0" fontId="2" fillId="2" borderId="0" xfId="0" applyFont="1" applyFill="1" applyAlignment="1">
      <alignment horizontal="left" vertical="top" wrapText="1"/>
    </xf>
    <xf numFmtId="0" fontId="3" fillId="2" borderId="0" xfId="0" applyFont="1" applyFill="1" applyAlignment="1">
      <alignment horizontal="left" vertical="top" wrapText="1"/>
    </xf>
    <xf numFmtId="0" fontId="2" fillId="2" borderId="1" xfId="0" applyFont="1" applyFill="1" applyBorder="1" applyAlignment="1">
      <alignment horizontal="left" vertical="top" wrapText="1"/>
    </xf>
    <xf numFmtId="0" fontId="2" fillId="2" borderId="1" xfId="0" applyFont="1" applyFill="1" applyBorder="1" applyAlignment="1">
      <alignment horizontal="right" vertical="top" wrapText="1"/>
    </xf>
    <xf numFmtId="0" fontId="4" fillId="3" borderId="1" xfId="0" applyFont="1" applyFill="1" applyBorder="1" applyAlignment="1">
      <alignment horizontal="left" vertical="top" wrapText="1"/>
    </xf>
    <xf numFmtId="4" fontId="4" fillId="3" borderId="1" xfId="0" applyNumberFormat="1" applyFont="1" applyFill="1" applyBorder="1" applyAlignment="1">
      <alignment horizontal="right" vertical="top" wrapText="1"/>
    </xf>
    <xf numFmtId="164" fontId="4" fillId="3" borderId="1" xfId="0" applyNumberFormat="1" applyFont="1" applyFill="1" applyBorder="1" applyAlignment="1">
      <alignment horizontal="right" vertical="top" wrapText="1"/>
    </xf>
    <xf numFmtId="0" fontId="5" fillId="2" borderId="0" xfId="0" applyFont="1" applyFill="1" applyAlignment="1">
      <alignment horizontal="center" vertical="top" wrapText="1"/>
    </xf>
    <xf numFmtId="0" fontId="3" fillId="2" borderId="0" xfId="0" applyFont="1" applyFill="1" applyAlignment="1">
      <alignment horizontal="right" vertical="top" wrapText="1"/>
    </xf>
    <xf numFmtId="0" fontId="5" fillId="2" borderId="0" xfId="0" applyFont="1" applyFill="1" applyAlignment="1">
      <alignment horizontal="left" vertical="top" wrapText="1"/>
    </xf>
    <xf numFmtId="0" fontId="3" fillId="2" borderId="0" xfId="0" applyFont="1" applyFill="1" applyAlignment="1">
      <alignment horizontal="center" vertical="top" wrapText="1"/>
    </xf>
    <xf numFmtId="4" fontId="4" fillId="4" borderId="1" xfId="0" applyNumberFormat="1" applyFont="1" applyFill="1" applyBorder="1" applyAlignment="1">
      <alignment horizontal="right" vertical="top" wrapText="1"/>
    </xf>
    <xf numFmtId="164" fontId="4" fillId="4" borderId="1" xfId="0" applyNumberFormat="1" applyFont="1" applyFill="1" applyBorder="1" applyAlignment="1">
      <alignment horizontal="right" vertical="top" wrapText="1"/>
    </xf>
    <xf numFmtId="0" fontId="2" fillId="2" borderId="1" xfId="0" applyFont="1" applyFill="1" applyBorder="1" applyAlignment="1">
      <alignment horizontal="center" vertical="top" wrapText="1"/>
    </xf>
    <xf numFmtId="0" fontId="4" fillId="3" borderId="1" xfId="0" applyFont="1" applyFill="1" applyBorder="1" applyAlignment="1">
      <alignment horizontal="right" vertical="top" wrapText="1"/>
    </xf>
    <xf numFmtId="0" fontId="6" fillId="5" borderId="1" xfId="0" applyFont="1" applyFill="1" applyBorder="1" applyAlignment="1">
      <alignment horizontal="left" vertical="top" wrapText="1"/>
    </xf>
    <xf numFmtId="0" fontId="6" fillId="5" borderId="1" xfId="0" applyFont="1" applyFill="1" applyBorder="1" applyAlignment="1">
      <alignment horizontal="right" vertical="top" wrapText="1"/>
    </xf>
    <xf numFmtId="0" fontId="6" fillId="5" borderId="1" xfId="0" applyFont="1" applyFill="1" applyBorder="1" applyAlignment="1">
      <alignment horizontal="center" vertical="top" wrapText="1"/>
    </xf>
    <xf numFmtId="4" fontId="6" fillId="5" borderId="1" xfId="0" applyNumberFormat="1" applyFont="1" applyFill="1" applyBorder="1" applyAlignment="1">
      <alignment horizontal="right" vertical="top" wrapText="1"/>
    </xf>
    <xf numFmtId="164" fontId="6" fillId="5" borderId="1" xfId="0" applyNumberFormat="1" applyFont="1" applyFill="1" applyBorder="1" applyAlignment="1">
      <alignment horizontal="right" vertical="top" wrapText="1"/>
    </xf>
    <xf numFmtId="0" fontId="6" fillId="6" borderId="1" xfId="0" applyFont="1" applyFill="1" applyBorder="1" applyAlignment="1">
      <alignment horizontal="left" vertical="top" wrapText="1"/>
    </xf>
    <xf numFmtId="0" fontId="6" fillId="6" borderId="1" xfId="0" applyFont="1" applyFill="1" applyBorder="1" applyAlignment="1">
      <alignment horizontal="right" vertical="top" wrapText="1"/>
    </xf>
    <xf numFmtId="0" fontId="6" fillId="6" borderId="1" xfId="0" applyFont="1" applyFill="1" applyBorder="1" applyAlignment="1">
      <alignment horizontal="center" vertical="top" wrapText="1"/>
    </xf>
    <xf numFmtId="4" fontId="6" fillId="6" borderId="1" xfId="0" applyNumberFormat="1" applyFont="1" applyFill="1" applyBorder="1" applyAlignment="1">
      <alignment horizontal="right" vertical="top" wrapText="1"/>
    </xf>
    <xf numFmtId="164" fontId="6" fillId="6" borderId="1" xfId="0" applyNumberFormat="1" applyFont="1" applyFill="1" applyBorder="1" applyAlignment="1">
      <alignment horizontal="right" vertical="top" wrapText="1"/>
    </xf>
    <xf numFmtId="0" fontId="4" fillId="3" borderId="1" xfId="0" applyFont="1" applyFill="1" applyBorder="1" applyAlignment="1">
      <alignment horizontal="center" vertical="top" wrapText="1"/>
    </xf>
    <xf numFmtId="0" fontId="6" fillId="3" borderId="2" xfId="0" applyFont="1" applyFill="1" applyBorder="1" applyAlignment="1">
      <alignment horizontal="right" vertical="top" wrapText="1"/>
    </xf>
    <xf numFmtId="0" fontId="6" fillId="3" borderId="3" xfId="0" applyFont="1" applyFill="1" applyBorder="1" applyAlignment="1">
      <alignment horizontal="right" vertical="top" wrapText="1"/>
    </xf>
    <xf numFmtId="165" fontId="6" fillId="5" borderId="1" xfId="0" applyNumberFormat="1" applyFont="1" applyFill="1" applyBorder="1" applyAlignment="1">
      <alignment horizontal="right" vertical="top" wrapText="1"/>
    </xf>
    <xf numFmtId="0" fontId="5" fillId="7" borderId="1" xfId="0" applyFont="1" applyFill="1" applyBorder="1" applyAlignment="1">
      <alignment horizontal="left" vertical="top" wrapText="1"/>
    </xf>
    <xf numFmtId="0" fontId="5" fillId="7" borderId="1" xfId="0" applyFont="1" applyFill="1" applyBorder="1" applyAlignment="1">
      <alignment horizontal="right" vertical="top" wrapText="1"/>
    </xf>
    <xf numFmtId="0" fontId="5" fillId="7" borderId="1" xfId="0" applyFont="1" applyFill="1" applyBorder="1" applyAlignment="1">
      <alignment horizontal="center" vertical="top" wrapText="1"/>
    </xf>
    <xf numFmtId="165" fontId="5" fillId="7" borderId="1" xfId="0" applyNumberFormat="1" applyFont="1" applyFill="1" applyBorder="1" applyAlignment="1">
      <alignment horizontal="right" vertical="top" wrapText="1"/>
    </xf>
    <xf numFmtId="4" fontId="5" fillId="7" borderId="1" xfId="0" applyNumberFormat="1" applyFont="1" applyFill="1" applyBorder="1" applyAlignment="1">
      <alignment horizontal="right" vertical="top" wrapText="1"/>
    </xf>
    <xf numFmtId="0" fontId="5" fillId="8" borderId="1" xfId="0" applyFont="1" applyFill="1" applyBorder="1" applyAlignment="1">
      <alignment horizontal="left" vertical="top" wrapText="1"/>
    </xf>
    <xf numFmtId="0" fontId="5" fillId="8" borderId="1" xfId="0" applyFont="1" applyFill="1" applyBorder="1" applyAlignment="1">
      <alignment horizontal="right" vertical="top" wrapText="1"/>
    </xf>
    <xf numFmtId="0" fontId="5" fillId="8" borderId="1" xfId="0" applyFont="1" applyFill="1" applyBorder="1" applyAlignment="1">
      <alignment horizontal="center" vertical="top" wrapText="1"/>
    </xf>
    <xf numFmtId="165" fontId="5" fillId="8" borderId="1" xfId="0" applyNumberFormat="1" applyFont="1" applyFill="1" applyBorder="1" applyAlignment="1">
      <alignment horizontal="right" vertical="top" wrapText="1"/>
    </xf>
    <xf numFmtId="4" fontId="5" fillId="8" borderId="1" xfId="0" applyNumberFormat="1" applyFont="1" applyFill="1" applyBorder="1" applyAlignment="1">
      <alignment horizontal="right" vertical="top" wrapText="1"/>
    </xf>
    <xf numFmtId="0" fontId="5" fillId="2" borderId="0" xfId="0" applyFont="1" applyFill="1" applyAlignment="1">
      <alignment horizontal="right" vertical="top" wrapText="1"/>
    </xf>
    <xf numFmtId="4" fontId="5" fillId="2" borderId="0" xfId="0" applyNumberFormat="1" applyFont="1" applyFill="1" applyAlignment="1">
      <alignment horizontal="right" vertical="top" wrapText="1"/>
    </xf>
    <xf numFmtId="0" fontId="6" fillId="5" borderId="4" xfId="0" applyFont="1" applyFill="1" applyBorder="1" applyAlignment="1">
      <alignment horizontal="left" vertical="top" wrapText="1"/>
    </xf>
    <xf numFmtId="0" fontId="7" fillId="2" borderId="0" xfId="0" applyFont="1" applyFill="1" applyAlignment="1">
      <alignment horizontal="left" vertical="top" wrapText="1"/>
    </xf>
    <xf numFmtId="0" fontId="8" fillId="0" borderId="0" xfId="0" applyFont="1"/>
    <xf numFmtId="0" fontId="10" fillId="0" borderId="0" xfId="0" applyFont="1"/>
    <xf numFmtId="0" fontId="8" fillId="9" borderId="11" xfId="0" applyFont="1" applyFill="1" applyBorder="1" applyAlignment="1">
      <alignment horizontal="left"/>
    </xf>
    <xf numFmtId="0" fontId="8" fillId="9" borderId="12" xfId="0" applyFont="1" applyFill="1" applyBorder="1" applyAlignment="1">
      <alignment horizontal="left"/>
    </xf>
    <xf numFmtId="0" fontId="8" fillId="0" borderId="12" xfId="0" applyFont="1" applyBorder="1" applyAlignment="1">
      <alignment horizontal="left"/>
    </xf>
    <xf numFmtId="0" fontId="8" fillId="0" borderId="13" xfId="0" applyFont="1" applyBorder="1" applyAlignment="1">
      <alignment horizontal="left"/>
    </xf>
    <xf numFmtId="0" fontId="8" fillId="9" borderId="16" xfId="0" applyFont="1" applyFill="1" applyBorder="1" applyAlignment="1">
      <alignment horizontal="left"/>
    </xf>
    <xf numFmtId="0" fontId="8" fillId="9" borderId="17" xfId="0" applyFont="1" applyFill="1" applyBorder="1" applyAlignment="1">
      <alignment horizontal="left"/>
    </xf>
    <xf numFmtId="0" fontId="8" fillId="0" borderId="17" xfId="0" applyFont="1" applyBorder="1" applyAlignment="1">
      <alignment horizontal="left"/>
    </xf>
    <xf numFmtId="0" fontId="8" fillId="0" borderId="18" xfId="0" applyFont="1" applyBorder="1" applyAlignment="1">
      <alignment horizontal="left"/>
    </xf>
    <xf numFmtId="0" fontId="15" fillId="0" borderId="0" xfId="0" applyFont="1"/>
    <xf numFmtId="43" fontId="13" fillId="0" borderId="33" xfId="1" applyFont="1" applyFill="1" applyBorder="1" applyAlignment="1" applyProtection="1">
      <alignment horizontal="center" vertical="center" wrapText="1"/>
    </xf>
    <xf numFmtId="0" fontId="18" fillId="0" borderId="0" xfId="0" applyFont="1"/>
    <xf numFmtId="0" fontId="8" fillId="0" borderId="50" xfId="0" applyFont="1" applyBorder="1"/>
    <xf numFmtId="0" fontId="8" fillId="0" borderId="35" xfId="0" applyFont="1" applyBorder="1"/>
    <xf numFmtId="0" fontId="8" fillId="0" borderId="51" xfId="0" applyFont="1" applyBorder="1"/>
    <xf numFmtId="0" fontId="14" fillId="0" borderId="0" xfId="0" applyFont="1" applyAlignment="1">
      <alignment vertical="center" wrapText="1"/>
    </xf>
    <xf numFmtId="43" fontId="13" fillId="0" borderId="0" xfId="1" applyFont="1" applyFill="1" applyBorder="1" applyAlignment="1" applyProtection="1">
      <alignment horizontal="center" vertical="center" wrapText="1"/>
    </xf>
    <xf numFmtId="0" fontId="2" fillId="2" borderId="1" xfId="0" applyFont="1" applyFill="1" applyBorder="1" applyAlignment="1">
      <alignment horizontal="left" vertical="top" wrapText="1"/>
    </xf>
    <xf numFmtId="0" fontId="2" fillId="2" borderId="0" xfId="0" applyFont="1" applyFill="1" applyAlignment="1">
      <alignment horizontal="left" vertical="top" wrapText="1"/>
    </xf>
    <xf numFmtId="0" fontId="3" fillId="2" borderId="0" xfId="0" applyFont="1" applyFill="1" applyAlignment="1">
      <alignment horizontal="left" vertical="top" wrapText="1"/>
    </xf>
    <xf numFmtId="0" fontId="2" fillId="2" borderId="0" xfId="0" applyFont="1" applyFill="1" applyAlignment="1">
      <alignment horizontal="center" wrapText="1"/>
    </xf>
    <xf numFmtId="0" fontId="0" fillId="0" borderId="0" xfId="0"/>
    <xf numFmtId="0" fontId="4" fillId="4" borderId="1" xfId="0" applyFont="1" applyFill="1" applyBorder="1" applyAlignment="1">
      <alignment horizontal="left" vertical="top" wrapText="1"/>
    </xf>
    <xf numFmtId="0" fontId="4" fillId="3" borderId="1" xfId="0" applyFont="1" applyFill="1" applyBorder="1" applyAlignment="1">
      <alignment horizontal="left" vertical="top" wrapText="1"/>
    </xf>
    <xf numFmtId="0" fontId="3" fillId="2" borderId="0" xfId="0" applyFont="1" applyFill="1" applyAlignment="1">
      <alignment horizontal="right" vertical="top" wrapText="1"/>
    </xf>
    <xf numFmtId="4" fontId="3" fillId="2" borderId="0" xfId="0" applyNumberFormat="1" applyFont="1" applyFill="1" applyAlignment="1">
      <alignment horizontal="right" vertical="top" wrapText="1"/>
    </xf>
    <xf numFmtId="0" fontId="5" fillId="2" borderId="0" xfId="0" applyFont="1" applyFill="1" applyAlignment="1">
      <alignment horizontal="center" vertical="top" wrapText="1"/>
    </xf>
    <xf numFmtId="0" fontId="7" fillId="2" borderId="0" xfId="0" applyFont="1" applyFill="1" applyAlignment="1">
      <alignment horizontal="left" vertical="top" wrapText="1"/>
    </xf>
    <xf numFmtId="0" fontId="7" fillId="2" borderId="0" xfId="0" applyFont="1" applyFill="1" applyAlignment="1">
      <alignment horizontal="center" vertical="top" wrapText="1"/>
    </xf>
    <xf numFmtId="0" fontId="5" fillId="7" borderId="1" xfId="0" applyFont="1" applyFill="1" applyBorder="1" applyAlignment="1">
      <alignment horizontal="left" vertical="top" wrapText="1"/>
    </xf>
    <xf numFmtId="0" fontId="6" fillId="5" borderId="1" xfId="0" applyFont="1" applyFill="1" applyBorder="1" applyAlignment="1">
      <alignment horizontal="left" vertical="top" wrapText="1"/>
    </xf>
    <xf numFmtId="0" fontId="5" fillId="8" borderId="1" xfId="0" applyFont="1" applyFill="1" applyBorder="1" applyAlignment="1">
      <alignment horizontal="left" vertical="top" wrapText="1"/>
    </xf>
    <xf numFmtId="0" fontId="5" fillId="2" borderId="0" xfId="0" applyFont="1" applyFill="1" applyAlignment="1">
      <alignment horizontal="right" vertical="top" wrapText="1"/>
    </xf>
    <xf numFmtId="0" fontId="5" fillId="2" borderId="0" xfId="0" applyFont="1" applyFill="1" applyAlignment="1">
      <alignment horizontal="left" vertical="top" wrapText="1"/>
    </xf>
    <xf numFmtId="0" fontId="8" fillId="0" borderId="8" xfId="0" applyFont="1" applyBorder="1" applyAlignment="1">
      <alignment horizontal="left"/>
    </xf>
    <xf numFmtId="0" fontId="8" fillId="0" borderId="9" xfId="0" applyFont="1" applyBorder="1" applyAlignment="1">
      <alignment horizontal="left"/>
    </xf>
    <xf numFmtId="0" fontId="8" fillId="0" borderId="9" xfId="0" applyFont="1" applyBorder="1" applyAlignment="1" applyProtection="1">
      <alignment horizontal="left"/>
      <protection locked="0"/>
    </xf>
    <xf numFmtId="0" fontId="8" fillId="0" borderId="10" xfId="0" applyFont="1" applyBorder="1" applyAlignment="1" applyProtection="1">
      <alignment horizontal="left"/>
      <protection locked="0"/>
    </xf>
    <xf numFmtId="0" fontId="9" fillId="0" borderId="0" xfId="0" applyFont="1" applyAlignment="1">
      <alignment horizontal="center"/>
    </xf>
    <xf numFmtId="0" fontId="8" fillId="0" borderId="5" xfId="0" applyFont="1" applyBorder="1" applyAlignment="1">
      <alignment horizontal="left"/>
    </xf>
    <xf numFmtId="0" fontId="8" fillId="0" borderId="6" xfId="0" applyFont="1" applyBorder="1" applyAlignment="1">
      <alignment horizontal="left"/>
    </xf>
    <xf numFmtId="0" fontId="8" fillId="0" borderId="6" xfId="0" applyFont="1" applyBorder="1" applyAlignment="1" applyProtection="1">
      <alignment horizontal="left"/>
      <protection locked="0"/>
    </xf>
    <xf numFmtId="0" fontId="8" fillId="0" borderId="7" xfId="0" applyFont="1" applyBorder="1" applyAlignment="1" applyProtection="1">
      <alignment horizontal="left"/>
      <protection locked="0"/>
    </xf>
    <xf numFmtId="0" fontId="8" fillId="0" borderId="14" xfId="0" applyFont="1" applyBorder="1" applyAlignment="1">
      <alignment horizontal="left"/>
    </xf>
    <xf numFmtId="0" fontId="8" fillId="0" borderId="15" xfId="0" applyFont="1" applyBorder="1" applyAlignment="1">
      <alignment horizontal="left"/>
    </xf>
    <xf numFmtId="0" fontId="11" fillId="0" borderId="19" xfId="0" applyFont="1" applyBorder="1" applyAlignment="1">
      <alignment horizontal="left"/>
    </xf>
    <xf numFmtId="9" fontId="12" fillId="0" borderId="19" xfId="0" applyNumberFormat="1" applyFont="1" applyBorder="1" applyAlignment="1" applyProtection="1">
      <alignment horizontal="center"/>
      <protection locked="0"/>
    </xf>
    <xf numFmtId="10" fontId="12" fillId="0" borderId="19" xfId="0" applyNumberFormat="1" applyFont="1" applyBorder="1" applyAlignment="1" applyProtection="1">
      <alignment horizontal="center"/>
      <protection locked="0"/>
    </xf>
    <xf numFmtId="0" fontId="13" fillId="10" borderId="0" xfId="0" applyFont="1" applyFill="1" applyAlignment="1">
      <alignment horizontal="center" vertical="center" wrapText="1"/>
    </xf>
    <xf numFmtId="0" fontId="7" fillId="11" borderId="20" xfId="0" applyFont="1" applyFill="1" applyBorder="1" applyAlignment="1">
      <alignment horizontal="center" vertical="center"/>
    </xf>
    <xf numFmtId="0" fontId="7" fillId="11" borderId="21" xfId="0" applyFont="1" applyFill="1" applyBorder="1" applyAlignment="1">
      <alignment horizontal="center" vertical="center"/>
    </xf>
    <xf numFmtId="0" fontId="7" fillId="11" borderId="25" xfId="0" applyFont="1" applyFill="1" applyBorder="1" applyAlignment="1">
      <alignment horizontal="center" vertical="center"/>
    </xf>
    <xf numFmtId="0" fontId="7" fillId="11" borderId="17" xfId="0" applyFont="1" applyFill="1" applyBorder="1" applyAlignment="1">
      <alignment horizontal="center" vertical="center"/>
    </xf>
    <xf numFmtId="0" fontId="7" fillId="11" borderId="22" xfId="0" applyFont="1" applyFill="1" applyBorder="1" applyAlignment="1">
      <alignment horizontal="center" vertical="center" wrapText="1"/>
    </xf>
    <xf numFmtId="0" fontId="7" fillId="11" borderId="23" xfId="0" applyFont="1" applyFill="1" applyBorder="1" applyAlignment="1">
      <alignment horizontal="center" vertical="center" wrapText="1"/>
    </xf>
    <xf numFmtId="0" fontId="7" fillId="11" borderId="24" xfId="0" applyFont="1" applyFill="1" applyBorder="1" applyAlignment="1">
      <alignment horizontal="center" vertical="center" wrapText="1"/>
    </xf>
    <xf numFmtId="0" fontId="7" fillId="11" borderId="26" xfId="0" applyFont="1" applyFill="1" applyBorder="1" applyAlignment="1">
      <alignment horizontal="center" vertical="center" wrapText="1"/>
    </xf>
    <xf numFmtId="0" fontId="7" fillId="11" borderId="17" xfId="0" applyFont="1" applyFill="1" applyBorder="1" applyAlignment="1">
      <alignment horizontal="center" vertical="center" wrapText="1"/>
    </xf>
    <xf numFmtId="0" fontId="7" fillId="11" borderId="27" xfId="0" applyFont="1" applyFill="1" applyBorder="1" applyAlignment="1">
      <alignment horizontal="center" vertical="center" wrapText="1"/>
    </xf>
    <xf numFmtId="0" fontId="14" fillId="11" borderId="5" xfId="0" applyFont="1" applyFill="1" applyBorder="1" applyAlignment="1">
      <alignment horizontal="center" vertical="center" wrapText="1"/>
    </xf>
    <xf numFmtId="0" fontId="14" fillId="11" borderId="6" xfId="0" applyFont="1" applyFill="1" applyBorder="1" applyAlignment="1">
      <alignment horizontal="center" vertical="center" wrapText="1"/>
    </xf>
    <xf numFmtId="0" fontId="14" fillId="11" borderId="7" xfId="0" applyFont="1" applyFill="1" applyBorder="1" applyAlignment="1">
      <alignment horizontal="center" vertical="center" wrapText="1"/>
    </xf>
    <xf numFmtId="0" fontId="14" fillId="11" borderId="8" xfId="0" applyFont="1" applyFill="1" applyBorder="1" applyAlignment="1">
      <alignment horizontal="center" vertical="center" wrapText="1"/>
    </xf>
    <xf numFmtId="0" fontId="14" fillId="11" borderId="9" xfId="0" applyFont="1" applyFill="1" applyBorder="1" applyAlignment="1">
      <alignment horizontal="center" vertical="center" wrapText="1"/>
    </xf>
    <xf numFmtId="0" fontId="14" fillId="11" borderId="10" xfId="0" applyFont="1" applyFill="1" applyBorder="1" applyAlignment="1">
      <alignment horizontal="center" vertical="center" wrapText="1"/>
    </xf>
    <xf numFmtId="0" fontId="12" fillId="0" borderId="34" xfId="0" applyFont="1" applyBorder="1" applyAlignment="1">
      <alignment horizontal="left" vertical="center" wrapText="1"/>
    </xf>
    <xf numFmtId="0" fontId="11" fillId="0" borderId="35" xfId="0" applyFont="1" applyBorder="1" applyAlignment="1">
      <alignment horizontal="left" vertical="center" wrapText="1"/>
    </xf>
    <xf numFmtId="166" fontId="16" fillId="0" borderId="36" xfId="1" applyNumberFormat="1" applyFont="1" applyFill="1" applyBorder="1" applyAlignment="1" applyProtection="1">
      <alignment horizontal="center" vertical="center" wrapText="1"/>
      <protection locked="0"/>
    </xf>
    <xf numFmtId="166" fontId="16" fillId="0" borderId="37" xfId="1" applyNumberFormat="1" applyFont="1" applyFill="1" applyBorder="1" applyAlignment="1" applyProtection="1">
      <alignment horizontal="center" vertical="center" wrapText="1"/>
      <protection locked="0"/>
    </xf>
    <xf numFmtId="166" fontId="16" fillId="0" borderId="38" xfId="1" applyNumberFormat="1" applyFont="1" applyFill="1" applyBorder="1" applyAlignment="1" applyProtection="1">
      <alignment horizontal="center" vertical="center" wrapText="1"/>
      <protection locked="0"/>
    </xf>
    <xf numFmtId="43" fontId="14" fillId="0" borderId="8" xfId="1" applyFont="1" applyFill="1" applyBorder="1" applyAlignment="1" applyProtection="1">
      <alignment horizontal="center" vertical="center" wrapText="1"/>
    </xf>
    <xf numFmtId="43" fontId="14" fillId="0" borderId="9" xfId="1" applyFont="1" applyFill="1" applyBorder="1" applyAlignment="1" applyProtection="1">
      <alignment horizontal="center" vertical="center" wrapText="1"/>
    </xf>
    <xf numFmtId="43" fontId="14" fillId="0" borderId="10" xfId="1" applyFont="1" applyFill="1" applyBorder="1" applyAlignment="1" applyProtection="1">
      <alignment horizontal="center" vertical="center" wrapText="1"/>
    </xf>
    <xf numFmtId="0" fontId="12" fillId="0" borderId="28" xfId="0" applyFont="1" applyBorder="1" applyAlignment="1">
      <alignment horizontal="left" vertical="center" wrapText="1"/>
    </xf>
    <xf numFmtId="0" fontId="11" fillId="0" borderId="29" xfId="0" applyFont="1" applyBorder="1" applyAlignment="1">
      <alignment horizontal="left" vertical="center" wrapText="1"/>
    </xf>
    <xf numFmtId="166" fontId="16" fillId="0" borderId="30" xfId="1" applyNumberFormat="1" applyFont="1" applyFill="1" applyBorder="1" applyAlignment="1" applyProtection="1">
      <alignment horizontal="center" vertical="center" wrapText="1"/>
      <protection locked="0"/>
    </xf>
    <xf numFmtId="166" fontId="16" fillId="0" borderId="31" xfId="1" applyNumberFormat="1" applyFont="1" applyFill="1" applyBorder="1" applyAlignment="1" applyProtection="1">
      <alignment horizontal="center" vertical="center" wrapText="1"/>
      <protection locked="0"/>
    </xf>
    <xf numFmtId="166" fontId="16" fillId="0" borderId="32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34" xfId="0" applyFont="1" applyBorder="1" applyAlignment="1">
      <alignment horizontal="left" vertical="center" wrapText="1"/>
    </xf>
    <xf numFmtId="0" fontId="8" fillId="0" borderId="35" xfId="0" applyFont="1" applyBorder="1" applyAlignment="1">
      <alignment horizontal="left" vertical="center" wrapText="1"/>
    </xf>
    <xf numFmtId="2" fontId="16" fillId="0" borderId="36" xfId="1" applyNumberFormat="1" applyFont="1" applyFill="1" applyBorder="1" applyAlignment="1" applyProtection="1">
      <alignment horizontal="center" vertical="center" wrapText="1"/>
    </xf>
    <xf numFmtId="2" fontId="16" fillId="0" borderId="37" xfId="1" applyNumberFormat="1" applyFont="1" applyFill="1" applyBorder="1" applyAlignment="1" applyProtection="1">
      <alignment horizontal="center" vertical="center" wrapText="1"/>
    </xf>
    <xf numFmtId="2" fontId="16" fillId="0" borderId="38" xfId="1" applyNumberFormat="1" applyFont="1" applyFill="1" applyBorder="1" applyAlignment="1" applyProtection="1">
      <alignment horizontal="center" vertical="center" wrapText="1"/>
    </xf>
    <xf numFmtId="43" fontId="14" fillId="0" borderId="14" xfId="1" applyFont="1" applyFill="1" applyBorder="1" applyAlignment="1" applyProtection="1">
      <alignment horizontal="center" vertical="center" wrapText="1"/>
    </xf>
    <xf numFmtId="43" fontId="14" fillId="0" borderId="15" xfId="1" applyFont="1" applyFill="1" applyBorder="1" applyAlignment="1" applyProtection="1">
      <alignment horizontal="center" vertical="center" wrapText="1"/>
    </xf>
    <xf numFmtId="43" fontId="14" fillId="0" borderId="39" xfId="1" applyFont="1" applyFill="1" applyBorder="1" applyAlignment="1" applyProtection="1">
      <alignment horizontal="center" vertical="center" wrapText="1"/>
    </xf>
    <xf numFmtId="0" fontId="9" fillId="11" borderId="44" xfId="0" applyFont="1" applyFill="1" applyBorder="1" applyAlignment="1">
      <alignment horizontal="center" vertical="center" wrapText="1"/>
    </xf>
    <xf numFmtId="0" fontId="9" fillId="11" borderId="45" xfId="0" applyFont="1" applyFill="1" applyBorder="1" applyAlignment="1">
      <alignment horizontal="center" vertical="center" wrapText="1"/>
    </xf>
    <xf numFmtId="0" fontId="9" fillId="11" borderId="46" xfId="0" applyFont="1" applyFill="1" applyBorder="1" applyAlignment="1">
      <alignment horizontal="center" vertical="center" wrapText="1"/>
    </xf>
    <xf numFmtId="166" fontId="9" fillId="11" borderId="47" xfId="1" applyNumberFormat="1" applyFont="1" applyFill="1" applyBorder="1" applyAlignment="1" applyProtection="1">
      <alignment horizontal="center" vertical="center" wrapText="1"/>
    </xf>
    <xf numFmtId="166" fontId="9" fillId="11" borderId="48" xfId="1" applyNumberFormat="1" applyFont="1" applyFill="1" applyBorder="1" applyAlignment="1" applyProtection="1">
      <alignment horizontal="center" vertical="center" wrapText="1"/>
    </xf>
    <xf numFmtId="166" fontId="9" fillId="11" borderId="49" xfId="1" applyNumberFormat="1" applyFont="1" applyFill="1" applyBorder="1" applyAlignment="1" applyProtection="1">
      <alignment horizontal="center" vertical="center" wrapText="1"/>
    </xf>
    <xf numFmtId="0" fontId="7" fillId="0" borderId="40" xfId="0" applyFont="1" applyBorder="1" applyAlignment="1">
      <alignment horizontal="left" vertical="center" wrapText="1"/>
    </xf>
    <xf numFmtId="0" fontId="8" fillId="0" borderId="12" xfId="0" applyFont="1" applyBorder="1" applyAlignment="1">
      <alignment horizontal="left" vertical="center" wrapText="1"/>
    </xf>
    <xf numFmtId="166" fontId="16" fillId="0" borderId="41" xfId="1" applyNumberFormat="1" applyFont="1" applyFill="1" applyBorder="1" applyAlignment="1" applyProtection="1">
      <alignment horizontal="center" vertical="center" wrapText="1"/>
    </xf>
    <xf numFmtId="166" fontId="16" fillId="0" borderId="42" xfId="1" applyNumberFormat="1" applyFont="1" applyFill="1" applyBorder="1" applyAlignment="1" applyProtection="1">
      <alignment horizontal="center" vertical="center" wrapText="1"/>
    </xf>
    <xf numFmtId="166" fontId="16" fillId="0" borderId="43" xfId="1" applyNumberFormat="1" applyFont="1" applyFill="1" applyBorder="1" applyAlignment="1" applyProtection="1">
      <alignment horizontal="center" vertical="center" wrapText="1"/>
    </xf>
    <xf numFmtId="43" fontId="14" fillId="0" borderId="0" xfId="1" applyFont="1" applyFill="1" applyBorder="1" applyAlignment="1" applyProtection="1">
      <alignment horizontal="center" vertical="center" wrapText="1"/>
    </xf>
    <xf numFmtId="0" fontId="14" fillId="11" borderId="28" xfId="0" applyFont="1" applyFill="1" applyBorder="1" applyAlignment="1">
      <alignment horizontal="center" vertical="center" wrapText="1"/>
    </xf>
    <xf numFmtId="0" fontId="14" fillId="11" borderId="29" xfId="0" applyFont="1" applyFill="1" applyBorder="1" applyAlignment="1">
      <alignment horizontal="center" vertical="center" wrapText="1"/>
    </xf>
    <xf numFmtId="0" fontId="14" fillId="11" borderId="52" xfId="0" applyFont="1" applyFill="1" applyBorder="1" applyAlignment="1">
      <alignment horizontal="center" vertical="center" wrapText="1"/>
    </xf>
    <xf numFmtId="0" fontId="14" fillId="0" borderId="14" xfId="0" applyFont="1" applyBorder="1" applyAlignment="1">
      <alignment horizontal="left" vertical="center" wrapText="1"/>
    </xf>
    <xf numFmtId="0" fontId="14" fillId="0" borderId="15" xfId="0" applyFont="1" applyBorder="1" applyAlignment="1">
      <alignment horizontal="left" vertical="center" wrapText="1"/>
    </xf>
    <xf numFmtId="0" fontId="21" fillId="0" borderId="0" xfId="0" applyFont="1" applyAlignment="1">
      <alignment horizontal="center" vertical="center" wrapText="1"/>
    </xf>
    <xf numFmtId="0" fontId="22" fillId="0" borderId="0" xfId="0" applyFont="1" applyAlignment="1">
      <alignment horizontal="center"/>
    </xf>
    <xf numFmtId="0" fontId="8" fillId="0" borderId="0" xfId="0" applyFont="1" applyAlignment="1">
      <alignment horizontal="center" vertical="top" wrapText="1"/>
    </xf>
    <xf numFmtId="0" fontId="23" fillId="0" borderId="0" xfId="0" applyFont="1" applyAlignment="1">
      <alignment horizontal="center" vertical="center" wrapText="1"/>
    </xf>
    <xf numFmtId="0" fontId="0" fillId="0" borderId="50" xfId="0" applyBorder="1" applyAlignment="1" applyProtection="1">
      <alignment horizontal="left" vertical="top" wrapText="1"/>
      <protection locked="0"/>
    </xf>
    <xf numFmtId="0" fontId="0" fillId="0" borderId="35" xfId="0" applyBorder="1" applyAlignment="1" applyProtection="1">
      <alignment horizontal="left" vertical="top" wrapText="1"/>
      <protection locked="0"/>
    </xf>
    <xf numFmtId="0" fontId="0" fillId="0" borderId="51" xfId="0" applyBorder="1" applyAlignment="1" applyProtection="1">
      <alignment horizontal="left" vertical="top" wrapText="1"/>
      <protection locked="0"/>
    </xf>
    <xf numFmtId="0" fontId="24" fillId="0" borderId="0" xfId="0" applyFont="1" applyAlignment="1">
      <alignment horizontal="center" vertical="top"/>
    </xf>
  </cellXfs>
  <cellStyles count="2">
    <cellStyle name="Normal" xfId="0" builtinId="0"/>
    <cellStyle name="Vírgula" xfId="1" builtinId="3"/>
  </cellStyles>
  <dxfs count="5">
    <dxf>
      <font>
        <b/>
        <i val="0"/>
        <strike val="0"/>
        <condense val="0"/>
        <extend val="0"/>
        <color indexed="16"/>
      </font>
      <fill>
        <patternFill>
          <bgColor indexed="13"/>
        </patternFill>
      </fill>
    </dxf>
    <dxf>
      <fill>
        <patternFill>
          <bgColor indexed="42"/>
        </patternFill>
      </fill>
    </dxf>
    <dxf>
      <font>
        <b/>
        <i val="0"/>
        <condense val="0"/>
        <extend val="0"/>
        <color indexed="16"/>
      </font>
      <fill>
        <patternFill>
          <bgColor indexed="13"/>
        </patternFill>
      </fill>
      <border>
        <left style="thin">
          <color indexed="10"/>
        </left>
        <right style="thin">
          <color indexed="10"/>
        </right>
        <top style="thin">
          <color indexed="10"/>
        </top>
        <bottom style="thin">
          <color indexed="10"/>
        </bottom>
      </border>
    </dxf>
    <dxf>
      <font>
        <condense val="0"/>
        <extend val="0"/>
        <color indexed="60"/>
      </font>
      <fill>
        <patternFill>
          <bgColor indexed="13"/>
        </patternFill>
      </fill>
      <border>
        <left style="thin">
          <color indexed="10"/>
        </left>
        <right style="thin">
          <color indexed="10"/>
        </right>
        <top style="thin">
          <color indexed="10"/>
        </top>
        <bottom style="thin">
          <color indexed="10"/>
        </bottom>
      </border>
    </dxf>
    <dxf>
      <font>
        <b/>
        <i val="0"/>
        <condense val="0"/>
        <extend val="0"/>
        <color indexed="60"/>
      </font>
      <fill>
        <patternFill>
          <bgColor indexed="13"/>
        </patternFill>
      </fill>
      <border>
        <left style="thin">
          <color indexed="10"/>
        </left>
        <right style="thin">
          <color indexed="10"/>
        </right>
        <top style="thin">
          <color indexed="10"/>
        </top>
        <bottom style="thin">
          <color indexed="10"/>
        </bottom>
      </border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Drop" dropStyle="combo" dx="22" fmlaLink="[1]Plan4!$B$17" fmlaRange="[1]Plan4!$C$19:$C$24" noThreeD="1" sel="0" val="0"/>
</file>

<file path=xl/ctrlProps/ctrlProp2.xml><?xml version="1.0" encoding="utf-8"?>
<formControlPr xmlns="http://schemas.microsoft.com/office/spreadsheetml/2009/9/main" objectType="Drop" dropLines="2" dropStyle="combo" dx="22" fmlaLink="[1]Plan4!$B$26" fmlaRange="[1]Plan4!$C$28:$I$29" noThreeD="1" sel="0" val="0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5.png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8.emf"/><Relationship Id="rId2" Type="http://schemas.openxmlformats.org/officeDocument/2006/relationships/image" Target="../media/image7.emf"/><Relationship Id="rId1" Type="http://schemas.openxmlformats.org/officeDocument/2006/relationships/image" Target="../media/image6.emf"/><Relationship Id="rId6" Type="http://schemas.openxmlformats.org/officeDocument/2006/relationships/image" Target="../media/image11.emf"/><Relationship Id="rId5" Type="http://schemas.openxmlformats.org/officeDocument/2006/relationships/image" Target="../media/image10.emf"/><Relationship Id="rId4" Type="http://schemas.openxmlformats.org/officeDocument/2006/relationships/image" Target="../media/image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172011</xdr:colOff>
      <xdr:row>0</xdr:row>
      <xdr:rowOff>109447</xdr:rowOff>
    </xdr:from>
    <xdr:to>
      <xdr:col>3</xdr:col>
      <xdr:colOff>504265</xdr:colOff>
      <xdr:row>2</xdr:row>
      <xdr:rowOff>78440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011" y="109447"/>
          <a:ext cx="2461372" cy="966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219075</xdr:colOff>
      <xdr:row>0</xdr:row>
      <xdr:rowOff>152400</xdr:rowOff>
    </xdr:from>
    <xdr:to>
      <xdr:col>3</xdr:col>
      <xdr:colOff>146797</xdr:colOff>
      <xdr:row>1</xdr:row>
      <xdr:rowOff>928217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152400"/>
          <a:ext cx="2461372" cy="966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171450</xdr:colOff>
      <xdr:row>1</xdr:row>
      <xdr:rowOff>76200</xdr:rowOff>
    </xdr:from>
    <xdr:to>
      <xdr:col>1</xdr:col>
      <xdr:colOff>1337422</xdr:colOff>
      <xdr:row>2</xdr:row>
      <xdr:rowOff>32867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266700"/>
          <a:ext cx="2461372" cy="966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209550</xdr:colOff>
      <xdr:row>1</xdr:row>
      <xdr:rowOff>133350</xdr:rowOff>
    </xdr:from>
    <xdr:to>
      <xdr:col>1</xdr:col>
      <xdr:colOff>1146922</xdr:colOff>
      <xdr:row>1</xdr:row>
      <xdr:rowOff>1099667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323850"/>
          <a:ext cx="2461372" cy="966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209550</xdr:colOff>
      <xdr:row>1</xdr:row>
      <xdr:rowOff>333375</xdr:rowOff>
    </xdr:from>
    <xdr:to>
      <xdr:col>3</xdr:col>
      <xdr:colOff>232522</xdr:colOff>
      <xdr:row>3</xdr:row>
      <xdr:rowOff>99542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523875"/>
          <a:ext cx="2461372" cy="966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</xdr:colOff>
          <xdr:row>7</xdr:row>
          <xdr:rowOff>9525</xdr:rowOff>
        </xdr:from>
        <xdr:to>
          <xdr:col>9</xdr:col>
          <xdr:colOff>95250</xdr:colOff>
          <xdr:row>7</xdr:row>
          <xdr:rowOff>228600</xdr:rowOff>
        </xdr:to>
        <xdr:sp macro="" textlink="">
          <xdr:nvSpPr>
            <xdr:cNvPr id="6145" name="Drop Down 1" hidden="1">
              <a:extLst>
                <a:ext uri="{63B3BB69-23CF-44E3-9099-C40C66FF867C}">
                  <a14:compatExt spid="_x0000_s6145"/>
                </a:ext>
                <a:ext uri="{FF2B5EF4-FFF2-40B4-BE49-F238E27FC236}">
                  <a16:creationId xmlns:a16="http://schemas.microsoft.com/office/drawing/2014/main" id="{00000000-0008-0000-0500-000001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9</xdr:col>
      <xdr:colOff>314325</xdr:colOff>
      <xdr:row>22</xdr:row>
      <xdr:rowOff>9525</xdr:rowOff>
    </xdr:from>
    <xdr:to>
      <xdr:col>19</xdr:col>
      <xdr:colOff>57150</xdr:colOff>
      <xdr:row>25</xdr:row>
      <xdr:rowOff>9525</xdr:rowOff>
    </xdr:to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0975" y="5753100"/>
          <a:ext cx="20764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</xdr:colOff>
          <xdr:row>8</xdr:row>
          <xdr:rowOff>9525</xdr:rowOff>
        </xdr:from>
        <xdr:to>
          <xdr:col>9</xdr:col>
          <xdr:colOff>95250</xdr:colOff>
          <xdr:row>8</xdr:row>
          <xdr:rowOff>228600</xdr:rowOff>
        </xdr:to>
        <xdr:sp macro="" textlink="">
          <xdr:nvSpPr>
            <xdr:cNvPr id="6146" name="Drop Down 2" hidden="1">
              <a:extLst>
                <a:ext uri="{63B3BB69-23CF-44E3-9099-C40C66FF867C}">
                  <a14:compatExt spid="_x0000_s6146"/>
                </a:ext>
                <a:ext uri="{FF2B5EF4-FFF2-40B4-BE49-F238E27FC236}">
                  <a16:creationId xmlns:a16="http://schemas.microsoft.com/office/drawing/2014/main" id="{00000000-0008-0000-0500-000002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0</xdr:col>
      <xdr:colOff>66675</xdr:colOff>
      <xdr:row>0</xdr:row>
      <xdr:rowOff>47625</xdr:rowOff>
    </xdr:from>
    <xdr:to>
      <xdr:col>6</xdr:col>
      <xdr:colOff>489697</xdr:colOff>
      <xdr:row>0</xdr:row>
      <xdr:rowOff>1013942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47625"/>
          <a:ext cx="2461372" cy="966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1</xdr:row>
          <xdr:rowOff>47625</xdr:rowOff>
        </xdr:from>
        <xdr:to>
          <xdr:col>8</xdr:col>
          <xdr:colOff>600075</xdr:colOff>
          <xdr:row>47</xdr:row>
          <xdr:rowOff>104775</xdr:rowOff>
        </xdr:to>
        <xdr:sp macro="" textlink="">
          <xdr:nvSpPr>
            <xdr:cNvPr id="7169" name="Object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6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123825</xdr:colOff>
          <xdr:row>49</xdr:row>
          <xdr:rowOff>9525</xdr:rowOff>
        </xdr:from>
        <xdr:to>
          <xdr:col>8</xdr:col>
          <xdr:colOff>647700</xdr:colOff>
          <xdr:row>95</xdr:row>
          <xdr:rowOff>95250</xdr:rowOff>
        </xdr:to>
        <xdr:sp macro="" textlink="">
          <xdr:nvSpPr>
            <xdr:cNvPr id="7170" name="Object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6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99</xdr:row>
          <xdr:rowOff>57150</xdr:rowOff>
        </xdr:from>
        <xdr:to>
          <xdr:col>8</xdr:col>
          <xdr:colOff>600075</xdr:colOff>
          <xdr:row>145</xdr:row>
          <xdr:rowOff>95250</xdr:rowOff>
        </xdr:to>
        <xdr:sp macro="" textlink="">
          <xdr:nvSpPr>
            <xdr:cNvPr id="7171" name="Object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6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85725</xdr:colOff>
          <xdr:row>149</xdr:row>
          <xdr:rowOff>66675</xdr:rowOff>
        </xdr:from>
        <xdr:to>
          <xdr:col>8</xdr:col>
          <xdr:colOff>609600</xdr:colOff>
          <xdr:row>195</xdr:row>
          <xdr:rowOff>38100</xdr:rowOff>
        </xdr:to>
        <xdr:sp macro="" textlink="">
          <xdr:nvSpPr>
            <xdr:cNvPr id="7172" name="Object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6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133350</xdr:colOff>
          <xdr:row>199</xdr:row>
          <xdr:rowOff>57150</xdr:rowOff>
        </xdr:from>
        <xdr:to>
          <xdr:col>8</xdr:col>
          <xdr:colOff>657225</xdr:colOff>
          <xdr:row>245</xdr:row>
          <xdr:rowOff>0</xdr:rowOff>
        </xdr:to>
        <xdr:sp macro="" textlink="">
          <xdr:nvSpPr>
            <xdr:cNvPr id="7173" name="Object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6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248</xdr:row>
          <xdr:rowOff>161925</xdr:rowOff>
        </xdr:from>
        <xdr:to>
          <xdr:col>8</xdr:col>
          <xdr:colOff>600075</xdr:colOff>
          <xdr:row>294</xdr:row>
          <xdr:rowOff>95250</xdr:rowOff>
        </xdr:to>
        <xdr:sp macro="" textlink="">
          <xdr:nvSpPr>
            <xdr:cNvPr id="7174" name="Object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6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Cesar\Downloads\BDI%20(2).xls" TargetMode="External"/><Relationship Id="rId1" Type="http://schemas.openxmlformats.org/officeDocument/2006/relationships/externalLinkPath" Target="file:///C:\Users\Cesar\Downloads\BDI%20(2)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BDI"/>
      <sheetName val="Plan4"/>
    </sheetNames>
    <sheetDataSet>
      <sheetData sheetId="0"/>
      <sheetData sheetId="1">
        <row r="6">
          <cell r="C6">
            <v>3</v>
          </cell>
          <cell r="D6">
            <v>3.8</v>
          </cell>
          <cell r="E6">
            <v>3.43</v>
          </cell>
          <cell r="F6">
            <v>5.29</v>
          </cell>
          <cell r="G6">
            <v>4</v>
          </cell>
          <cell r="H6">
            <v>1.5</v>
          </cell>
          <cell r="I6">
            <v>4</v>
          </cell>
          <cell r="J6">
            <v>4.01</v>
          </cell>
          <cell r="K6">
            <v>4.93</v>
          </cell>
          <cell r="L6">
            <v>5.92</v>
          </cell>
          <cell r="M6">
            <v>5.52</v>
          </cell>
          <cell r="N6">
            <v>3.45</v>
          </cell>
          <cell r="O6">
            <v>5.5</v>
          </cell>
          <cell r="P6">
            <v>4.67</v>
          </cell>
          <cell r="Q6">
            <v>6.71</v>
          </cell>
          <cell r="R6">
            <v>7.93</v>
          </cell>
          <cell r="S6">
            <v>7.85</v>
          </cell>
          <cell r="T6">
            <v>4.49</v>
          </cell>
        </row>
        <row r="7">
          <cell r="C7">
            <v>0.8</v>
          </cell>
          <cell r="D7">
            <v>0.32</v>
          </cell>
          <cell r="E7">
            <v>0.28000000000000003</v>
          </cell>
          <cell r="F7">
            <v>0.25</v>
          </cell>
          <cell r="G7">
            <v>0.81</v>
          </cell>
          <cell r="H7">
            <v>0.3</v>
          </cell>
          <cell r="I7">
            <v>0.8</v>
          </cell>
          <cell r="J7">
            <v>0.4</v>
          </cell>
          <cell r="K7">
            <v>0.49</v>
          </cell>
          <cell r="L7">
            <v>0.51</v>
          </cell>
          <cell r="M7">
            <v>1.22</v>
          </cell>
          <cell r="N7">
            <v>0.48</v>
          </cell>
          <cell r="O7">
            <v>1</v>
          </cell>
          <cell r="P7">
            <v>0.74</v>
          </cell>
          <cell r="Q7">
            <v>0.75</v>
          </cell>
          <cell r="R7">
            <v>0.56000000000000005</v>
          </cell>
          <cell r="S7">
            <v>1.99</v>
          </cell>
          <cell r="T7">
            <v>0.82</v>
          </cell>
        </row>
        <row r="8">
          <cell r="C8">
            <v>0.97</v>
          </cell>
          <cell r="D8">
            <v>0.5</v>
          </cell>
          <cell r="E8">
            <v>1</v>
          </cell>
          <cell r="F8">
            <v>1</v>
          </cell>
          <cell r="G8">
            <v>1.46</v>
          </cell>
          <cell r="H8">
            <v>0.56000000000000005</v>
          </cell>
          <cell r="I8">
            <v>1.27</v>
          </cell>
          <cell r="J8">
            <v>0.56000000000000005</v>
          </cell>
          <cell r="K8">
            <v>1.39</v>
          </cell>
          <cell r="L8">
            <v>1.48</v>
          </cell>
          <cell r="M8">
            <v>2.3199999999999998</v>
          </cell>
          <cell r="N8">
            <v>0.85</v>
          </cell>
          <cell r="O8">
            <v>1.27</v>
          </cell>
          <cell r="P8">
            <v>0.97</v>
          </cell>
          <cell r="Q8">
            <v>1.74</v>
          </cell>
          <cell r="R8">
            <v>1.97</v>
          </cell>
          <cell r="S8">
            <v>3.16</v>
          </cell>
          <cell r="T8">
            <v>0.89</v>
          </cell>
        </row>
        <row r="9">
          <cell r="C9">
            <v>0.59</v>
          </cell>
          <cell r="D9">
            <v>1.02</v>
          </cell>
          <cell r="E9">
            <v>0.94</v>
          </cell>
          <cell r="F9">
            <v>1.01</v>
          </cell>
          <cell r="G9">
            <v>0.94</v>
          </cell>
          <cell r="H9">
            <v>0.85</v>
          </cell>
          <cell r="I9">
            <v>1.23</v>
          </cell>
          <cell r="J9">
            <v>1.1100000000000001</v>
          </cell>
          <cell r="K9">
            <v>0.99</v>
          </cell>
          <cell r="L9">
            <v>1.07</v>
          </cell>
          <cell r="M9">
            <v>1.02</v>
          </cell>
          <cell r="N9">
            <v>0.85</v>
          </cell>
          <cell r="O9">
            <v>1.39</v>
          </cell>
          <cell r="P9">
            <v>1.21</v>
          </cell>
          <cell r="Q9">
            <v>1.17</v>
          </cell>
          <cell r="R9">
            <v>1.1100000000000001</v>
          </cell>
          <cell r="S9">
            <v>1.33</v>
          </cell>
          <cell r="T9">
            <v>1.1100000000000001</v>
          </cell>
        </row>
        <row r="10">
          <cell r="C10">
            <v>6.16</v>
          </cell>
          <cell r="D10">
            <v>6.64</v>
          </cell>
          <cell r="E10">
            <v>6.74</v>
          </cell>
          <cell r="F10">
            <v>8</v>
          </cell>
          <cell r="G10">
            <v>7.14</v>
          </cell>
          <cell r="H10">
            <v>3.5</v>
          </cell>
          <cell r="I10">
            <v>7.4</v>
          </cell>
          <cell r="J10">
            <v>7.3</v>
          </cell>
          <cell r="K10">
            <v>8.0399999999999991</v>
          </cell>
          <cell r="L10">
            <v>8.31</v>
          </cell>
          <cell r="M10">
            <v>8.4</v>
          </cell>
          <cell r="N10">
            <v>5.1100000000000003</v>
          </cell>
          <cell r="O10">
            <v>8.9600000000000009</v>
          </cell>
          <cell r="P10">
            <v>8.69</v>
          </cell>
          <cell r="Q10">
            <v>9.4</v>
          </cell>
          <cell r="R10">
            <v>9.51</v>
          </cell>
          <cell r="S10">
            <v>10.43</v>
          </cell>
          <cell r="T10">
            <v>6.22</v>
          </cell>
        </row>
        <row r="11">
          <cell r="C11">
            <v>0.65</v>
          </cell>
          <cell r="D11">
            <v>0.65</v>
          </cell>
          <cell r="E11">
            <v>0.65</v>
          </cell>
          <cell r="F11">
            <v>0.65</v>
          </cell>
          <cell r="G11">
            <v>0.65</v>
          </cell>
          <cell r="H11">
            <v>0.65</v>
          </cell>
          <cell r="I11">
            <v>0.65</v>
          </cell>
          <cell r="J11">
            <v>0.65</v>
          </cell>
          <cell r="K11">
            <v>0.65</v>
          </cell>
          <cell r="L11">
            <v>0.65</v>
          </cell>
          <cell r="M11">
            <v>0.65</v>
          </cell>
          <cell r="N11">
            <v>0.65</v>
          </cell>
          <cell r="O11">
            <v>0.65</v>
          </cell>
          <cell r="P11">
            <v>0.65</v>
          </cell>
          <cell r="Q11">
            <v>0.65</v>
          </cell>
          <cell r="R11">
            <v>0.65</v>
          </cell>
          <cell r="S11">
            <v>0.65</v>
          </cell>
          <cell r="T11">
            <v>0.65</v>
          </cell>
        </row>
        <row r="12">
          <cell r="C12">
            <v>3</v>
          </cell>
          <cell r="D12">
            <v>3</v>
          </cell>
          <cell r="E12">
            <v>3</v>
          </cell>
          <cell r="F12">
            <v>3</v>
          </cell>
          <cell r="G12">
            <v>3</v>
          </cell>
          <cell r="H12">
            <v>3</v>
          </cell>
          <cell r="I12">
            <v>3</v>
          </cell>
          <cell r="J12">
            <v>3</v>
          </cell>
          <cell r="K12">
            <v>3</v>
          </cell>
          <cell r="L12">
            <v>3</v>
          </cell>
          <cell r="M12">
            <v>3</v>
          </cell>
          <cell r="N12">
            <v>3</v>
          </cell>
          <cell r="O12">
            <v>3</v>
          </cell>
          <cell r="P12">
            <v>3</v>
          </cell>
          <cell r="Q12">
            <v>3</v>
          </cell>
          <cell r="R12">
            <v>3</v>
          </cell>
          <cell r="S12">
            <v>3</v>
          </cell>
          <cell r="T12">
            <v>3</v>
          </cell>
        </row>
        <row r="13">
          <cell r="C13">
            <v>2</v>
          </cell>
          <cell r="D13">
            <v>2</v>
          </cell>
          <cell r="E13">
            <v>2</v>
          </cell>
          <cell r="F13">
            <v>2</v>
          </cell>
          <cell r="G13">
            <v>2</v>
          </cell>
          <cell r="H13">
            <v>2</v>
          </cell>
          <cell r="I13">
            <v>2</v>
          </cell>
          <cell r="J13">
            <v>2</v>
          </cell>
          <cell r="K13">
            <v>2</v>
          </cell>
          <cell r="L13">
            <v>2</v>
          </cell>
          <cell r="M13">
            <v>2</v>
          </cell>
          <cell r="N13">
            <v>2</v>
          </cell>
          <cell r="O13">
            <v>5</v>
          </cell>
          <cell r="P13">
            <v>5</v>
          </cell>
          <cell r="Q13">
            <v>5</v>
          </cell>
          <cell r="R13">
            <v>5</v>
          </cell>
          <cell r="S13">
            <v>5</v>
          </cell>
          <cell r="T13">
            <v>5</v>
          </cell>
        </row>
        <row r="17">
          <cell r="B17">
            <v>1</v>
          </cell>
        </row>
        <row r="19">
          <cell r="O19">
            <v>20.34</v>
          </cell>
          <cell r="Q19">
            <v>22.12</v>
          </cell>
          <cell r="S19">
            <v>25</v>
          </cell>
        </row>
        <row r="20">
          <cell r="O20">
            <v>19.600000000000001</v>
          </cell>
          <cell r="Q20">
            <v>20.97</v>
          </cell>
          <cell r="S20">
            <v>24.23</v>
          </cell>
        </row>
        <row r="21">
          <cell r="O21">
            <v>20.76</v>
          </cell>
          <cell r="Q21">
            <v>24.18</v>
          </cell>
          <cell r="S21">
            <v>26.44</v>
          </cell>
        </row>
        <row r="22">
          <cell r="O22">
            <v>24</v>
          </cell>
          <cell r="Q22">
            <v>25.84</v>
          </cell>
          <cell r="S22">
            <v>27.86</v>
          </cell>
        </row>
        <row r="23">
          <cell r="O23">
            <v>22.8</v>
          </cell>
          <cell r="Q23">
            <v>27.48</v>
          </cell>
          <cell r="S23">
            <v>30.95</v>
          </cell>
        </row>
        <row r="24">
          <cell r="O24">
            <v>11.1</v>
          </cell>
          <cell r="Q24">
            <v>14.02</v>
          </cell>
          <cell r="S24">
            <v>16.8</v>
          </cell>
        </row>
        <row r="26">
          <cell r="B26">
            <v>2</v>
          </cell>
        </row>
      </sheetData>
    </sheetDataSet>
  </externalBook>
</externalLink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5" Type="http://schemas.openxmlformats.org/officeDocument/2006/relationships/ctrlProp" Target="../ctrlProps/ctrlProp2.xml"/><Relationship Id="rId4" Type="http://schemas.openxmlformats.org/officeDocument/2006/relationships/ctrlProp" Target="../ctrlProps/ctrlProp1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ackage" Target="../embeddings/Microsoft_Word_Document2.docx"/><Relationship Id="rId13" Type="http://schemas.openxmlformats.org/officeDocument/2006/relationships/image" Target="../media/image10.emf"/><Relationship Id="rId3" Type="http://schemas.openxmlformats.org/officeDocument/2006/relationships/vmlDrawing" Target="../drawings/vmlDrawing2.vml"/><Relationship Id="rId7" Type="http://schemas.openxmlformats.org/officeDocument/2006/relationships/image" Target="../media/image7.emf"/><Relationship Id="rId12" Type="http://schemas.openxmlformats.org/officeDocument/2006/relationships/package" Target="../embeddings/Microsoft_Word_Document4.docx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6" Type="http://schemas.openxmlformats.org/officeDocument/2006/relationships/package" Target="../embeddings/Microsoft_Word_Document1.docx"/><Relationship Id="rId11" Type="http://schemas.openxmlformats.org/officeDocument/2006/relationships/image" Target="../media/image9.emf"/><Relationship Id="rId5" Type="http://schemas.openxmlformats.org/officeDocument/2006/relationships/image" Target="../media/image6.emf"/><Relationship Id="rId15" Type="http://schemas.openxmlformats.org/officeDocument/2006/relationships/image" Target="../media/image11.emf"/><Relationship Id="rId10" Type="http://schemas.openxmlformats.org/officeDocument/2006/relationships/package" Target="../embeddings/Microsoft_Word_Document3.docx"/><Relationship Id="rId4" Type="http://schemas.openxmlformats.org/officeDocument/2006/relationships/package" Target="../embeddings/Microsoft_Word_Document.docx"/><Relationship Id="rId9" Type="http://schemas.openxmlformats.org/officeDocument/2006/relationships/image" Target="../media/image8.emf"/><Relationship Id="rId14" Type="http://schemas.openxmlformats.org/officeDocument/2006/relationships/package" Target="../embeddings/Microsoft_Word_Document5.docx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B9CA20-895A-4FAF-8994-9E5BAA30E454}">
  <dimension ref="A1:K32"/>
  <sheetViews>
    <sheetView view="pageBreakPreview" zoomScale="60" zoomScaleNormal="85" workbookViewId="0">
      <selection activeCell="A32" sqref="A32:K32"/>
    </sheetView>
  </sheetViews>
  <sheetFormatPr defaultRowHeight="15" x14ac:dyDescent="0.25"/>
  <cols>
    <col min="1" max="2" width="11.42578125" bestFit="1" customWidth="1"/>
    <col min="4" max="4" width="68.5703125" bestFit="1" customWidth="1"/>
    <col min="5" max="5" width="34.28515625" bestFit="1" customWidth="1"/>
    <col min="6" max="6" width="5.7109375" bestFit="1" customWidth="1"/>
    <col min="7" max="10" width="11.42578125" bestFit="1" customWidth="1"/>
    <col min="11" max="11" width="20.7109375" bestFit="1" customWidth="1"/>
  </cols>
  <sheetData>
    <row r="1" spans="1:11" x14ac:dyDescent="0.25">
      <c r="A1" s="1"/>
      <c r="B1" s="1"/>
      <c r="C1" s="1"/>
      <c r="D1" s="1" t="s">
        <v>0</v>
      </c>
      <c r="E1" s="1" t="s">
        <v>1</v>
      </c>
      <c r="F1" s="63" t="s">
        <v>2</v>
      </c>
      <c r="G1" s="63"/>
      <c r="H1" s="63"/>
      <c r="I1" s="63" t="s">
        <v>3</v>
      </c>
      <c r="J1" s="63"/>
      <c r="K1" s="63"/>
    </row>
    <row r="2" spans="1:11" ht="63.75" x14ac:dyDescent="0.25">
      <c r="A2" s="2"/>
      <c r="C2" s="2"/>
      <c r="D2" s="2" t="s">
        <v>4</v>
      </c>
      <c r="E2" s="2" t="s">
        <v>5</v>
      </c>
      <c r="F2" s="64" t="s">
        <v>6</v>
      </c>
      <c r="G2" s="64"/>
      <c r="H2" s="64"/>
      <c r="I2" s="64" t="s">
        <v>7</v>
      </c>
      <c r="J2" s="64"/>
      <c r="K2" s="64"/>
    </row>
    <row r="3" spans="1:11" x14ac:dyDescent="0.25">
      <c r="A3" s="65" t="s">
        <v>8</v>
      </c>
      <c r="B3" s="66"/>
      <c r="C3" s="66"/>
      <c r="D3" s="66"/>
      <c r="E3" s="66"/>
      <c r="F3" s="66"/>
      <c r="G3" s="66"/>
      <c r="H3" s="66"/>
      <c r="I3" s="66"/>
      <c r="J3" s="66"/>
      <c r="K3" s="66"/>
    </row>
    <row r="4" spans="1:11" x14ac:dyDescent="0.25">
      <c r="A4" s="62" t="s">
        <v>9</v>
      </c>
      <c r="B4" s="62"/>
      <c r="C4" s="62"/>
      <c r="D4" s="62" t="s">
        <v>10</v>
      </c>
      <c r="E4" s="62"/>
      <c r="F4" s="62"/>
      <c r="G4" s="62"/>
      <c r="H4" s="62"/>
      <c r="I4" s="62"/>
      <c r="J4" s="4" t="s">
        <v>11</v>
      </c>
      <c r="K4" s="4" t="s">
        <v>12</v>
      </c>
    </row>
    <row r="5" spans="1:11" x14ac:dyDescent="0.25">
      <c r="A5" s="67" t="s">
        <v>13</v>
      </c>
      <c r="B5" s="67"/>
      <c r="C5" s="67"/>
      <c r="D5" s="67" t="s">
        <v>14</v>
      </c>
      <c r="E5" s="67"/>
      <c r="F5" s="67"/>
      <c r="G5" s="67"/>
      <c r="H5" s="67"/>
      <c r="I5" s="67"/>
      <c r="J5" s="12">
        <v>794307.08</v>
      </c>
      <c r="K5" s="13">
        <f t="shared" ref="K5:K24" si="0">J5 / 1481881.59</f>
        <v>0.53601251635766656</v>
      </c>
    </row>
    <row r="6" spans="1:11" x14ac:dyDescent="0.25">
      <c r="A6" s="68" t="s">
        <v>15</v>
      </c>
      <c r="B6" s="68"/>
      <c r="C6" s="68"/>
      <c r="D6" s="68" t="s">
        <v>16</v>
      </c>
      <c r="E6" s="68"/>
      <c r="F6" s="68"/>
      <c r="G6" s="68"/>
      <c r="H6" s="68"/>
      <c r="I6" s="68"/>
      <c r="J6" s="6">
        <v>27139.33</v>
      </c>
      <c r="K6" s="7">
        <f t="shared" si="0"/>
        <v>1.8314101601059771E-2</v>
      </c>
    </row>
    <row r="7" spans="1:11" x14ac:dyDescent="0.25">
      <c r="A7" s="68" t="s">
        <v>17</v>
      </c>
      <c r="B7" s="68"/>
      <c r="C7" s="68"/>
      <c r="D7" s="68" t="s">
        <v>18</v>
      </c>
      <c r="E7" s="68"/>
      <c r="F7" s="68"/>
      <c r="G7" s="68"/>
      <c r="H7" s="68"/>
      <c r="I7" s="68"/>
      <c r="J7" s="6">
        <v>5941.84</v>
      </c>
      <c r="K7" s="7">
        <f t="shared" si="0"/>
        <v>4.0096590983359206E-3</v>
      </c>
    </row>
    <row r="8" spans="1:11" x14ac:dyDescent="0.25">
      <c r="A8" s="68" t="s">
        <v>19</v>
      </c>
      <c r="B8" s="68"/>
      <c r="C8" s="68"/>
      <c r="D8" s="68" t="s">
        <v>20</v>
      </c>
      <c r="E8" s="68"/>
      <c r="F8" s="68"/>
      <c r="G8" s="68"/>
      <c r="H8" s="68"/>
      <c r="I8" s="68"/>
      <c r="J8" s="6">
        <v>65756.960000000006</v>
      </c>
      <c r="K8" s="7">
        <f t="shared" si="0"/>
        <v>4.4373963779386717E-2</v>
      </c>
    </row>
    <row r="9" spans="1:11" x14ac:dyDescent="0.25">
      <c r="A9" s="68" t="s">
        <v>21</v>
      </c>
      <c r="B9" s="68"/>
      <c r="C9" s="68"/>
      <c r="D9" s="68" t="s">
        <v>22</v>
      </c>
      <c r="E9" s="68"/>
      <c r="F9" s="68"/>
      <c r="G9" s="68"/>
      <c r="H9" s="68"/>
      <c r="I9" s="68"/>
      <c r="J9" s="6">
        <v>272564.52</v>
      </c>
      <c r="K9" s="7">
        <f t="shared" si="0"/>
        <v>0.18393137605549173</v>
      </c>
    </row>
    <row r="10" spans="1:11" x14ac:dyDescent="0.25">
      <c r="A10" s="68" t="s">
        <v>23</v>
      </c>
      <c r="B10" s="68"/>
      <c r="C10" s="68"/>
      <c r="D10" s="68" t="s">
        <v>24</v>
      </c>
      <c r="E10" s="68"/>
      <c r="F10" s="68"/>
      <c r="G10" s="68"/>
      <c r="H10" s="68"/>
      <c r="I10" s="68"/>
      <c r="J10" s="6">
        <v>193262.14</v>
      </c>
      <c r="K10" s="7">
        <f t="shared" si="0"/>
        <v>0.13041672243191846</v>
      </c>
    </row>
    <row r="11" spans="1:11" x14ac:dyDescent="0.25">
      <c r="A11" s="68" t="s">
        <v>25</v>
      </c>
      <c r="B11" s="68"/>
      <c r="C11" s="68"/>
      <c r="D11" s="68" t="s">
        <v>26</v>
      </c>
      <c r="E11" s="68"/>
      <c r="F11" s="68"/>
      <c r="G11" s="68"/>
      <c r="H11" s="68"/>
      <c r="I11" s="68"/>
      <c r="J11" s="6">
        <v>189006.93</v>
      </c>
      <c r="K11" s="7">
        <f t="shared" si="0"/>
        <v>0.12754523119488917</v>
      </c>
    </row>
    <row r="12" spans="1:11" x14ac:dyDescent="0.25">
      <c r="A12" s="68" t="s">
        <v>27</v>
      </c>
      <c r="B12" s="68"/>
      <c r="C12" s="68"/>
      <c r="D12" s="68" t="s">
        <v>28</v>
      </c>
      <c r="E12" s="68"/>
      <c r="F12" s="68"/>
      <c r="G12" s="68"/>
      <c r="H12" s="68"/>
      <c r="I12" s="68"/>
      <c r="J12" s="6">
        <v>26993.72</v>
      </c>
      <c r="K12" s="7">
        <f t="shared" si="0"/>
        <v>1.821584138851472E-2</v>
      </c>
    </row>
    <row r="13" spans="1:11" x14ac:dyDescent="0.25">
      <c r="A13" s="68" t="s">
        <v>29</v>
      </c>
      <c r="B13" s="68"/>
      <c r="C13" s="68"/>
      <c r="D13" s="68" t="s">
        <v>30</v>
      </c>
      <c r="E13" s="68"/>
      <c r="F13" s="68"/>
      <c r="G13" s="68"/>
      <c r="H13" s="68"/>
      <c r="I13" s="68"/>
      <c r="J13" s="6">
        <v>13641.64</v>
      </c>
      <c r="K13" s="7">
        <f t="shared" si="0"/>
        <v>9.2056208080700964E-3</v>
      </c>
    </row>
    <row r="14" spans="1:11" x14ac:dyDescent="0.25">
      <c r="A14" s="67" t="s">
        <v>31</v>
      </c>
      <c r="B14" s="67"/>
      <c r="C14" s="67"/>
      <c r="D14" s="67" t="s">
        <v>32</v>
      </c>
      <c r="E14" s="67"/>
      <c r="F14" s="67"/>
      <c r="G14" s="67"/>
      <c r="H14" s="67"/>
      <c r="I14" s="67"/>
      <c r="J14" s="12">
        <v>687574.51</v>
      </c>
      <c r="K14" s="13">
        <f t="shared" si="0"/>
        <v>0.46398748364233339</v>
      </c>
    </row>
    <row r="15" spans="1:11" x14ac:dyDescent="0.25">
      <c r="A15" s="68" t="s">
        <v>33</v>
      </c>
      <c r="B15" s="68"/>
      <c r="C15" s="68"/>
      <c r="D15" s="68" t="s">
        <v>16</v>
      </c>
      <c r="E15" s="68"/>
      <c r="F15" s="68"/>
      <c r="G15" s="68"/>
      <c r="H15" s="68"/>
      <c r="I15" s="68"/>
      <c r="J15" s="6">
        <v>34154.870000000003</v>
      </c>
      <c r="K15" s="7">
        <f t="shared" si="0"/>
        <v>2.3048312517331429E-2</v>
      </c>
    </row>
    <row r="16" spans="1:11" x14ac:dyDescent="0.25">
      <c r="A16" s="68" t="s">
        <v>34</v>
      </c>
      <c r="B16" s="68"/>
      <c r="C16" s="68"/>
      <c r="D16" s="68" t="s">
        <v>18</v>
      </c>
      <c r="E16" s="68"/>
      <c r="F16" s="68"/>
      <c r="G16" s="68"/>
      <c r="H16" s="68"/>
      <c r="I16" s="68"/>
      <c r="J16" s="6">
        <v>8432.4599999999991</v>
      </c>
      <c r="K16" s="7">
        <f t="shared" si="0"/>
        <v>5.6903736822859095E-3</v>
      </c>
    </row>
    <row r="17" spans="1:11" x14ac:dyDescent="0.25">
      <c r="A17" s="68" t="s">
        <v>35</v>
      </c>
      <c r="B17" s="68"/>
      <c r="C17" s="68"/>
      <c r="D17" s="68" t="s">
        <v>20</v>
      </c>
      <c r="E17" s="68"/>
      <c r="F17" s="68"/>
      <c r="G17" s="68"/>
      <c r="H17" s="68"/>
      <c r="I17" s="68"/>
      <c r="J17" s="6">
        <v>95432.16</v>
      </c>
      <c r="K17" s="7">
        <f t="shared" si="0"/>
        <v>6.4399315467573895E-2</v>
      </c>
    </row>
    <row r="18" spans="1:11" x14ac:dyDescent="0.25">
      <c r="A18" s="68" t="s">
        <v>36</v>
      </c>
      <c r="B18" s="68"/>
      <c r="C18" s="68"/>
      <c r="D18" s="68" t="s">
        <v>37</v>
      </c>
      <c r="E18" s="68"/>
      <c r="F18" s="68"/>
      <c r="G18" s="68"/>
      <c r="H18" s="68"/>
      <c r="I18" s="68"/>
      <c r="J18" s="6">
        <v>51423.16</v>
      </c>
      <c r="K18" s="7">
        <f t="shared" si="0"/>
        <v>3.4701261117630861E-2</v>
      </c>
    </row>
    <row r="19" spans="1:11" x14ac:dyDescent="0.25">
      <c r="A19" s="68" t="s">
        <v>38</v>
      </c>
      <c r="B19" s="68"/>
      <c r="C19" s="68"/>
      <c r="D19" s="68" t="s">
        <v>39</v>
      </c>
      <c r="E19" s="68"/>
      <c r="F19" s="68"/>
      <c r="G19" s="68"/>
      <c r="H19" s="68"/>
      <c r="I19" s="68"/>
      <c r="J19" s="6">
        <v>214041.2</v>
      </c>
      <c r="K19" s="7">
        <f t="shared" si="0"/>
        <v>0.14443880094360306</v>
      </c>
    </row>
    <row r="20" spans="1:11" x14ac:dyDescent="0.25">
      <c r="A20" s="68" t="s">
        <v>40</v>
      </c>
      <c r="B20" s="68"/>
      <c r="C20" s="68"/>
      <c r="D20" s="68" t="s">
        <v>41</v>
      </c>
      <c r="E20" s="68"/>
      <c r="F20" s="68"/>
      <c r="G20" s="68"/>
      <c r="H20" s="68"/>
      <c r="I20" s="68"/>
      <c r="J20" s="6">
        <v>231642.5</v>
      </c>
      <c r="K20" s="7">
        <f t="shared" si="0"/>
        <v>0.15631647060275577</v>
      </c>
    </row>
    <row r="21" spans="1:11" x14ac:dyDescent="0.25">
      <c r="A21" s="68" t="s">
        <v>42</v>
      </c>
      <c r="B21" s="68"/>
      <c r="C21" s="68"/>
      <c r="D21" s="68" t="s">
        <v>43</v>
      </c>
      <c r="E21" s="68"/>
      <c r="F21" s="68"/>
      <c r="G21" s="68"/>
      <c r="H21" s="68"/>
      <c r="I21" s="68"/>
      <c r="J21" s="6">
        <v>19526.84</v>
      </c>
      <c r="K21" s="7">
        <f t="shared" si="0"/>
        <v>1.3177058229058639E-2</v>
      </c>
    </row>
    <row r="22" spans="1:11" x14ac:dyDescent="0.25">
      <c r="A22" s="68" t="s">
        <v>44</v>
      </c>
      <c r="B22" s="68"/>
      <c r="C22" s="68"/>
      <c r="D22" s="68" t="s">
        <v>45</v>
      </c>
      <c r="E22" s="68"/>
      <c r="F22" s="68"/>
      <c r="G22" s="68"/>
      <c r="H22" s="68"/>
      <c r="I22" s="68"/>
      <c r="J22" s="6">
        <v>12875.8</v>
      </c>
      <c r="K22" s="7">
        <f t="shared" si="0"/>
        <v>8.6888183825807562E-3</v>
      </c>
    </row>
    <row r="23" spans="1:11" x14ac:dyDescent="0.25">
      <c r="A23" s="68" t="s">
        <v>46</v>
      </c>
      <c r="B23" s="68"/>
      <c r="C23" s="68"/>
      <c r="D23" s="68" t="s">
        <v>47</v>
      </c>
      <c r="E23" s="68"/>
      <c r="F23" s="68"/>
      <c r="G23" s="68"/>
      <c r="H23" s="68"/>
      <c r="I23" s="68"/>
      <c r="J23" s="6">
        <v>9802.86</v>
      </c>
      <c r="K23" s="7">
        <f t="shared" si="0"/>
        <v>6.6151439265805306E-3</v>
      </c>
    </row>
    <row r="24" spans="1:11" x14ac:dyDescent="0.25">
      <c r="A24" s="68" t="s">
        <v>48</v>
      </c>
      <c r="B24" s="68"/>
      <c r="C24" s="68"/>
      <c r="D24" s="68" t="s">
        <v>49</v>
      </c>
      <c r="E24" s="68"/>
      <c r="F24" s="68"/>
      <c r="G24" s="68"/>
      <c r="H24" s="68"/>
      <c r="I24" s="68"/>
      <c r="J24" s="6">
        <v>10242.66</v>
      </c>
      <c r="K24" s="7">
        <f t="shared" si="0"/>
        <v>6.9119287729325248E-3</v>
      </c>
    </row>
    <row r="25" spans="1:11" x14ac:dyDescent="0.25">
      <c r="A25" s="8"/>
      <c r="B25" s="8"/>
      <c r="C25" s="8"/>
      <c r="D25" s="8"/>
      <c r="E25" s="8"/>
      <c r="F25" s="8"/>
      <c r="G25" s="8"/>
      <c r="H25" s="8"/>
      <c r="I25" s="8"/>
      <c r="J25" s="8"/>
      <c r="K25" s="8"/>
    </row>
    <row r="26" spans="1:11" x14ac:dyDescent="0.25">
      <c r="A26" s="69"/>
      <c r="B26" s="69"/>
      <c r="C26" s="69"/>
      <c r="D26" s="10"/>
      <c r="E26" s="9"/>
      <c r="F26" s="9"/>
      <c r="G26" s="64" t="s">
        <v>50</v>
      </c>
      <c r="H26" s="69"/>
      <c r="I26" s="70">
        <v>1231519.74</v>
      </c>
      <c r="J26" s="69"/>
      <c r="K26" s="69"/>
    </row>
    <row r="27" spans="1:11" x14ac:dyDescent="0.25">
      <c r="A27" s="69"/>
      <c r="B27" s="69"/>
      <c r="C27" s="69"/>
      <c r="D27" s="10"/>
      <c r="E27" s="9"/>
      <c r="F27" s="9"/>
      <c r="G27" s="64" t="s">
        <v>51</v>
      </c>
      <c r="H27" s="69"/>
      <c r="I27" s="70">
        <v>250361.85</v>
      </c>
      <c r="J27" s="69"/>
      <c r="K27" s="69"/>
    </row>
    <row r="28" spans="1:11" x14ac:dyDescent="0.25">
      <c r="A28" s="69"/>
      <c r="B28" s="69"/>
      <c r="C28" s="69"/>
      <c r="D28" s="10"/>
      <c r="E28" s="9"/>
      <c r="F28" s="9"/>
      <c r="G28" s="64" t="s">
        <v>52</v>
      </c>
      <c r="H28" s="69"/>
      <c r="I28" s="70">
        <v>1481881.59</v>
      </c>
      <c r="J28" s="69"/>
      <c r="K28" s="69"/>
    </row>
    <row r="29" spans="1:11" x14ac:dyDescent="0.25">
      <c r="A29" s="11"/>
      <c r="B29" s="11"/>
      <c r="C29" s="11"/>
      <c r="D29" s="11"/>
      <c r="E29" s="11"/>
      <c r="F29" s="11"/>
      <c r="G29" s="11"/>
      <c r="H29" s="11"/>
      <c r="I29" s="11"/>
      <c r="J29" s="11"/>
      <c r="K29" s="11"/>
    </row>
    <row r="30" spans="1:11" ht="42" customHeight="1" x14ac:dyDescent="0.25">
      <c r="A30" s="71" t="s">
        <v>53</v>
      </c>
      <c r="B30" s="66"/>
      <c r="C30" s="66"/>
      <c r="D30" s="66"/>
      <c r="E30" s="66"/>
      <c r="F30" s="66"/>
      <c r="G30" s="66"/>
      <c r="H30" s="66"/>
      <c r="I30" s="66"/>
      <c r="J30" s="66"/>
      <c r="K30" s="66"/>
    </row>
    <row r="31" spans="1:11" ht="38.25" customHeight="1" x14ac:dyDescent="0.25">
      <c r="A31" s="11"/>
      <c r="B31" s="11"/>
      <c r="C31" s="11"/>
      <c r="D31" s="11"/>
      <c r="E31" s="11"/>
      <c r="F31" s="11"/>
      <c r="G31" s="11"/>
      <c r="H31" s="11"/>
      <c r="I31" s="11"/>
      <c r="J31" s="11"/>
      <c r="K31" s="11"/>
    </row>
    <row r="32" spans="1:11" ht="43.5" customHeight="1" x14ac:dyDescent="0.25">
      <c r="A32" s="71" t="s">
        <v>54</v>
      </c>
      <c r="B32" s="66"/>
      <c r="C32" s="66"/>
      <c r="D32" s="66"/>
      <c r="E32" s="66"/>
      <c r="F32" s="66"/>
      <c r="G32" s="66"/>
      <c r="H32" s="66"/>
      <c r="I32" s="66"/>
      <c r="J32" s="66"/>
      <c r="K32" s="66"/>
    </row>
  </sheetData>
  <mergeCells count="58">
    <mergeCell ref="A30:K30"/>
    <mergeCell ref="A32:K32"/>
    <mergeCell ref="A27:C27"/>
    <mergeCell ref="G27:H27"/>
    <mergeCell ref="I27:K27"/>
    <mergeCell ref="A28:C28"/>
    <mergeCell ref="G28:H28"/>
    <mergeCell ref="I28:K28"/>
    <mergeCell ref="A23:C23"/>
    <mergeCell ref="D23:I23"/>
    <mergeCell ref="A24:C24"/>
    <mergeCell ref="D24:I24"/>
    <mergeCell ref="A26:C26"/>
    <mergeCell ref="G26:H26"/>
    <mergeCell ref="I26:K26"/>
    <mergeCell ref="A20:C20"/>
    <mergeCell ref="D20:I20"/>
    <mergeCell ref="A21:C21"/>
    <mergeCell ref="D21:I21"/>
    <mergeCell ref="A22:C22"/>
    <mergeCell ref="D22:I22"/>
    <mergeCell ref="A17:C17"/>
    <mergeCell ref="D17:I17"/>
    <mergeCell ref="A18:C18"/>
    <mergeCell ref="D18:I18"/>
    <mergeCell ref="A19:C19"/>
    <mergeCell ref="D19:I19"/>
    <mergeCell ref="A14:C14"/>
    <mergeCell ref="D14:I14"/>
    <mergeCell ref="A15:C15"/>
    <mergeCell ref="D15:I15"/>
    <mergeCell ref="A16:C16"/>
    <mergeCell ref="D16:I16"/>
    <mergeCell ref="A11:C11"/>
    <mergeCell ref="D11:I11"/>
    <mergeCell ref="A12:C12"/>
    <mergeCell ref="D12:I12"/>
    <mergeCell ref="A13:C13"/>
    <mergeCell ref="D13:I13"/>
    <mergeCell ref="A8:C8"/>
    <mergeCell ref="D8:I8"/>
    <mergeCell ref="A9:C9"/>
    <mergeCell ref="D9:I9"/>
    <mergeCell ref="A10:C10"/>
    <mergeCell ref="D10:I10"/>
    <mergeCell ref="A5:C5"/>
    <mergeCell ref="D5:I5"/>
    <mergeCell ref="A6:C6"/>
    <mergeCell ref="D6:I6"/>
    <mergeCell ref="A7:C7"/>
    <mergeCell ref="D7:I7"/>
    <mergeCell ref="A4:C4"/>
    <mergeCell ref="D4:I4"/>
    <mergeCell ref="F1:H1"/>
    <mergeCell ref="I1:K1"/>
    <mergeCell ref="F2:H2"/>
    <mergeCell ref="I2:K2"/>
    <mergeCell ref="A3:K3"/>
  </mergeCells>
  <pageMargins left="0.511811024" right="0.511811024" top="0.78740157499999996" bottom="0.78740157499999996" header="0.31496062000000002" footer="0.31496062000000002"/>
  <pageSetup paperSize="9" scale="65" orientation="landscape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478E17-265C-4D2E-B7D2-E61AEA292615}">
  <dimension ref="A1:J443"/>
  <sheetViews>
    <sheetView tabSelected="1" view="pageBreakPreview" topLeftCell="A430" zoomScale="60" zoomScaleNormal="100" workbookViewId="0">
      <selection activeCell="A441" sqref="A441:J441"/>
    </sheetView>
  </sheetViews>
  <sheetFormatPr defaultRowHeight="15" x14ac:dyDescent="0.25"/>
  <cols>
    <col min="1" max="2" width="11.42578125" bestFit="1" customWidth="1"/>
    <col min="3" max="3" width="15.140625" bestFit="1" customWidth="1"/>
    <col min="4" max="4" width="68.5703125" bestFit="1" customWidth="1"/>
    <col min="6" max="10" width="14.85546875" bestFit="1" customWidth="1"/>
  </cols>
  <sheetData>
    <row r="1" spans="1:10" x14ac:dyDescent="0.25">
      <c r="A1" s="1"/>
      <c r="B1" s="1"/>
      <c r="C1" s="1"/>
      <c r="D1" s="1" t="s">
        <v>0</v>
      </c>
      <c r="E1" s="63" t="s">
        <v>1</v>
      </c>
      <c r="F1" s="63"/>
      <c r="G1" s="63" t="s">
        <v>2</v>
      </c>
      <c r="H1" s="63"/>
      <c r="I1" s="63" t="s">
        <v>3</v>
      </c>
      <c r="J1" s="63"/>
    </row>
    <row r="2" spans="1:10" ht="80.099999999999994" customHeight="1" x14ac:dyDescent="0.25">
      <c r="A2" s="2"/>
      <c r="B2" s="2"/>
      <c r="C2" s="2"/>
      <c r="D2" s="2" t="s">
        <v>4</v>
      </c>
      <c r="E2" s="64" t="s">
        <v>5</v>
      </c>
      <c r="F2" s="64"/>
      <c r="G2" s="64" t="s">
        <v>6</v>
      </c>
      <c r="H2" s="64"/>
      <c r="I2" s="64" t="s">
        <v>7</v>
      </c>
      <c r="J2" s="64"/>
    </row>
    <row r="3" spans="1:10" x14ac:dyDescent="0.25">
      <c r="A3" s="65" t="s">
        <v>55</v>
      </c>
      <c r="B3" s="66"/>
      <c r="C3" s="66"/>
      <c r="D3" s="66"/>
      <c r="E3" s="66"/>
      <c r="F3" s="66"/>
      <c r="G3" s="66"/>
      <c r="H3" s="66"/>
      <c r="I3" s="66"/>
      <c r="J3" s="66"/>
    </row>
    <row r="4" spans="1:10" ht="30" customHeight="1" x14ac:dyDescent="0.25">
      <c r="A4" s="3" t="s">
        <v>9</v>
      </c>
      <c r="B4" s="4" t="s">
        <v>56</v>
      </c>
      <c r="C4" s="3" t="s">
        <v>57</v>
      </c>
      <c r="D4" s="3" t="s">
        <v>10</v>
      </c>
      <c r="E4" s="14" t="s">
        <v>58</v>
      </c>
      <c r="F4" s="4" t="s">
        <v>59</v>
      </c>
      <c r="G4" s="4" t="s">
        <v>60</v>
      </c>
      <c r="H4" s="4" t="s">
        <v>61</v>
      </c>
      <c r="I4" s="4" t="s">
        <v>11</v>
      </c>
      <c r="J4" s="4" t="s">
        <v>12</v>
      </c>
    </row>
    <row r="5" spans="1:10" ht="26.1" customHeight="1" x14ac:dyDescent="0.25">
      <c r="A5" s="5" t="s">
        <v>13</v>
      </c>
      <c r="B5" s="5"/>
      <c r="C5" s="5"/>
      <c r="D5" s="5" t="s">
        <v>14</v>
      </c>
      <c r="E5" s="5"/>
      <c r="F5" s="15"/>
      <c r="G5" s="5"/>
      <c r="H5" s="5"/>
      <c r="I5" s="6">
        <v>794307.08</v>
      </c>
      <c r="J5" s="7">
        <f t="shared" ref="J5:J68" si="0">I5 / 1481881.59</f>
        <v>0.53601251635766656</v>
      </c>
    </row>
    <row r="6" spans="1:10" ht="24" customHeight="1" x14ac:dyDescent="0.25">
      <c r="A6" s="5" t="s">
        <v>15</v>
      </c>
      <c r="B6" s="5"/>
      <c r="C6" s="5"/>
      <c r="D6" s="5" t="s">
        <v>16</v>
      </c>
      <c r="E6" s="5"/>
      <c r="F6" s="15"/>
      <c r="G6" s="5"/>
      <c r="H6" s="5"/>
      <c r="I6" s="6">
        <v>27139.33</v>
      </c>
      <c r="J6" s="7">
        <f t="shared" si="0"/>
        <v>1.8314101601059771E-2</v>
      </c>
    </row>
    <row r="7" spans="1:10" ht="24" customHeight="1" x14ac:dyDescent="0.25">
      <c r="A7" s="16" t="s">
        <v>62</v>
      </c>
      <c r="B7" s="17" t="s">
        <v>63</v>
      </c>
      <c r="C7" s="16" t="s">
        <v>64</v>
      </c>
      <c r="D7" s="16" t="s">
        <v>65</v>
      </c>
      <c r="E7" s="18" t="s">
        <v>66</v>
      </c>
      <c r="F7" s="17">
        <v>6</v>
      </c>
      <c r="G7" s="19">
        <v>371.12</v>
      </c>
      <c r="H7" s="19">
        <f t="shared" ref="H7:H15" si="1">TRUNC(G7 * (1 + 20.34 / 100), 2)</f>
        <v>446.6</v>
      </c>
      <c r="I7" s="19">
        <f t="shared" ref="I7:I15" si="2">TRUNC(F7 * H7, 2)</f>
        <v>2679.6</v>
      </c>
      <c r="J7" s="20">
        <f t="shared" si="0"/>
        <v>1.8082416423028777E-3</v>
      </c>
    </row>
    <row r="8" spans="1:10" ht="24" customHeight="1" x14ac:dyDescent="0.25">
      <c r="A8" s="16" t="s">
        <v>67</v>
      </c>
      <c r="B8" s="17" t="s">
        <v>68</v>
      </c>
      <c r="C8" s="16" t="s">
        <v>69</v>
      </c>
      <c r="D8" s="16" t="s">
        <v>70</v>
      </c>
      <c r="E8" s="18" t="s">
        <v>71</v>
      </c>
      <c r="F8" s="17">
        <v>135.52000000000001</v>
      </c>
      <c r="G8" s="19">
        <v>8.8000000000000007</v>
      </c>
      <c r="H8" s="19">
        <f t="shared" si="1"/>
        <v>10.58</v>
      </c>
      <c r="I8" s="19">
        <f t="shared" si="2"/>
        <v>1433.8</v>
      </c>
      <c r="J8" s="20">
        <f t="shared" si="0"/>
        <v>9.6755368963049194E-4</v>
      </c>
    </row>
    <row r="9" spans="1:10" ht="24" customHeight="1" x14ac:dyDescent="0.25">
      <c r="A9" s="16" t="s">
        <v>72</v>
      </c>
      <c r="B9" s="17" t="s">
        <v>73</v>
      </c>
      <c r="C9" s="16" t="s">
        <v>69</v>
      </c>
      <c r="D9" s="16" t="s">
        <v>74</v>
      </c>
      <c r="E9" s="18" t="s">
        <v>66</v>
      </c>
      <c r="F9" s="17">
        <v>1283.47</v>
      </c>
      <c r="G9" s="19">
        <v>7.77</v>
      </c>
      <c r="H9" s="19">
        <f t="shared" si="1"/>
        <v>9.35</v>
      </c>
      <c r="I9" s="19">
        <f t="shared" si="2"/>
        <v>12000.44</v>
      </c>
      <c r="J9" s="20">
        <f t="shared" si="0"/>
        <v>8.0981099171358213E-3</v>
      </c>
    </row>
    <row r="10" spans="1:10" ht="39" customHeight="1" x14ac:dyDescent="0.25">
      <c r="A10" s="16" t="s">
        <v>75</v>
      </c>
      <c r="B10" s="17" t="s">
        <v>76</v>
      </c>
      <c r="C10" s="16" t="s">
        <v>64</v>
      </c>
      <c r="D10" s="16" t="s">
        <v>77</v>
      </c>
      <c r="E10" s="18" t="s">
        <v>78</v>
      </c>
      <c r="F10" s="17">
        <v>10</v>
      </c>
      <c r="G10" s="19">
        <v>45.89</v>
      </c>
      <c r="H10" s="19">
        <f t="shared" si="1"/>
        <v>55.22</v>
      </c>
      <c r="I10" s="19">
        <f t="shared" si="2"/>
        <v>552.20000000000005</v>
      </c>
      <c r="J10" s="20">
        <f t="shared" si="0"/>
        <v>3.7263436142694777E-4</v>
      </c>
    </row>
    <row r="11" spans="1:10" ht="39" customHeight="1" x14ac:dyDescent="0.25">
      <c r="A11" s="16" t="s">
        <v>79</v>
      </c>
      <c r="B11" s="17" t="s">
        <v>80</v>
      </c>
      <c r="C11" s="16" t="s">
        <v>64</v>
      </c>
      <c r="D11" s="16" t="s">
        <v>81</v>
      </c>
      <c r="E11" s="18" t="s">
        <v>82</v>
      </c>
      <c r="F11" s="17">
        <v>5</v>
      </c>
      <c r="G11" s="19">
        <v>49.41</v>
      </c>
      <c r="H11" s="19">
        <f t="shared" si="1"/>
        <v>59.45</v>
      </c>
      <c r="I11" s="19">
        <f t="shared" si="2"/>
        <v>297.25</v>
      </c>
      <c r="J11" s="20">
        <f t="shared" si="0"/>
        <v>2.0058957612126079E-4</v>
      </c>
    </row>
    <row r="12" spans="1:10" ht="39" customHeight="1" x14ac:dyDescent="0.25">
      <c r="A12" s="16" t="s">
        <v>83</v>
      </c>
      <c r="B12" s="17" t="s">
        <v>84</v>
      </c>
      <c r="C12" s="16" t="s">
        <v>64</v>
      </c>
      <c r="D12" s="16" t="s">
        <v>85</v>
      </c>
      <c r="E12" s="18" t="s">
        <v>82</v>
      </c>
      <c r="F12" s="17">
        <v>5</v>
      </c>
      <c r="G12" s="19">
        <v>63.69</v>
      </c>
      <c r="H12" s="19">
        <f t="shared" si="1"/>
        <v>76.64</v>
      </c>
      <c r="I12" s="19">
        <f t="shared" si="2"/>
        <v>383.2</v>
      </c>
      <c r="J12" s="20">
        <f t="shared" si="0"/>
        <v>2.5859016171460769E-4</v>
      </c>
    </row>
    <row r="13" spans="1:10" ht="24" customHeight="1" x14ac:dyDescent="0.25">
      <c r="A13" s="16" t="s">
        <v>86</v>
      </c>
      <c r="B13" s="17" t="s">
        <v>87</v>
      </c>
      <c r="C13" s="16" t="s">
        <v>88</v>
      </c>
      <c r="D13" s="16" t="s">
        <v>89</v>
      </c>
      <c r="E13" s="18" t="s">
        <v>82</v>
      </c>
      <c r="F13" s="17">
        <v>3</v>
      </c>
      <c r="G13" s="19">
        <v>104.25</v>
      </c>
      <c r="H13" s="19">
        <f t="shared" si="1"/>
        <v>125.45</v>
      </c>
      <c r="I13" s="19">
        <f t="shared" si="2"/>
        <v>376.35</v>
      </c>
      <c r="J13" s="20">
        <f t="shared" si="0"/>
        <v>2.5396766012863417E-4</v>
      </c>
    </row>
    <row r="14" spans="1:10" ht="26.1" customHeight="1" x14ac:dyDescent="0.25">
      <c r="A14" s="16" t="s">
        <v>90</v>
      </c>
      <c r="B14" s="17" t="s">
        <v>91</v>
      </c>
      <c r="C14" s="16" t="s">
        <v>64</v>
      </c>
      <c r="D14" s="16" t="s">
        <v>92</v>
      </c>
      <c r="E14" s="18" t="s">
        <v>71</v>
      </c>
      <c r="F14" s="17">
        <v>100</v>
      </c>
      <c r="G14" s="19">
        <v>0.5</v>
      </c>
      <c r="H14" s="19">
        <f t="shared" si="1"/>
        <v>0.6</v>
      </c>
      <c r="I14" s="19">
        <f t="shared" si="2"/>
        <v>60</v>
      </c>
      <c r="J14" s="20">
        <f t="shared" si="0"/>
        <v>4.0489064986629594E-5</v>
      </c>
    </row>
    <row r="15" spans="1:10" ht="24" customHeight="1" x14ac:dyDescent="0.25">
      <c r="A15" s="16" t="s">
        <v>93</v>
      </c>
      <c r="B15" s="17" t="s">
        <v>94</v>
      </c>
      <c r="C15" s="16" t="s">
        <v>69</v>
      </c>
      <c r="D15" s="16" t="s">
        <v>95</v>
      </c>
      <c r="E15" s="18" t="s">
        <v>66</v>
      </c>
      <c r="F15" s="17">
        <v>1283.47</v>
      </c>
      <c r="G15" s="19">
        <v>6.06</v>
      </c>
      <c r="H15" s="19">
        <f t="shared" si="1"/>
        <v>7.29</v>
      </c>
      <c r="I15" s="19">
        <f t="shared" si="2"/>
        <v>9356.49</v>
      </c>
      <c r="J15" s="20">
        <f t="shared" si="0"/>
        <v>6.3139255276124994E-3</v>
      </c>
    </row>
    <row r="16" spans="1:10" ht="24" customHeight="1" x14ac:dyDescent="0.25">
      <c r="A16" s="5" t="s">
        <v>17</v>
      </c>
      <c r="B16" s="5"/>
      <c r="C16" s="5"/>
      <c r="D16" s="5" t="s">
        <v>18</v>
      </c>
      <c r="E16" s="5"/>
      <c r="F16" s="15"/>
      <c r="G16" s="5"/>
      <c r="H16" s="5"/>
      <c r="I16" s="6">
        <v>5941.84</v>
      </c>
      <c r="J16" s="7">
        <f t="shared" si="0"/>
        <v>4.0096590983359206E-3</v>
      </c>
    </row>
    <row r="17" spans="1:10" ht="26.1" customHeight="1" x14ac:dyDescent="0.25">
      <c r="A17" s="16" t="s">
        <v>96</v>
      </c>
      <c r="B17" s="17" t="s">
        <v>97</v>
      </c>
      <c r="C17" s="16" t="s">
        <v>64</v>
      </c>
      <c r="D17" s="16" t="s">
        <v>98</v>
      </c>
      <c r="E17" s="18" t="s">
        <v>66</v>
      </c>
      <c r="F17" s="17">
        <v>1283.47</v>
      </c>
      <c r="G17" s="19">
        <v>2.14</v>
      </c>
      <c r="H17" s="19">
        <f>TRUNC(G17 * (1 + 20.34 / 100), 2)</f>
        <v>2.57</v>
      </c>
      <c r="I17" s="19">
        <f>TRUNC(F17 * H17, 2)</f>
        <v>3298.51</v>
      </c>
      <c r="J17" s="20">
        <f t="shared" si="0"/>
        <v>2.2258930958174599E-3</v>
      </c>
    </row>
    <row r="18" spans="1:10" ht="65.099999999999994" customHeight="1" x14ac:dyDescent="0.25">
      <c r="A18" s="16" t="s">
        <v>99</v>
      </c>
      <c r="B18" s="17" t="s">
        <v>100</v>
      </c>
      <c r="C18" s="16" t="s">
        <v>64</v>
      </c>
      <c r="D18" s="16" t="s">
        <v>101</v>
      </c>
      <c r="E18" s="18" t="s">
        <v>78</v>
      </c>
      <c r="F18" s="17">
        <v>180</v>
      </c>
      <c r="G18" s="19">
        <v>5.09</v>
      </c>
      <c r="H18" s="19">
        <f>TRUNC(G18 * (1 + 20.34 / 100), 2)</f>
        <v>6.12</v>
      </c>
      <c r="I18" s="19">
        <f>TRUNC(F18 * H18, 2)</f>
        <v>1101.5999999999999</v>
      </c>
      <c r="J18" s="20">
        <f t="shared" si="0"/>
        <v>7.433792331545193E-4</v>
      </c>
    </row>
    <row r="19" spans="1:10" ht="65.099999999999994" customHeight="1" x14ac:dyDescent="0.25">
      <c r="A19" s="16" t="s">
        <v>102</v>
      </c>
      <c r="B19" s="17" t="s">
        <v>103</v>
      </c>
      <c r="C19" s="16" t="s">
        <v>64</v>
      </c>
      <c r="D19" s="16" t="s">
        <v>104</v>
      </c>
      <c r="E19" s="18" t="s">
        <v>78</v>
      </c>
      <c r="F19" s="17">
        <v>87.4</v>
      </c>
      <c r="G19" s="19">
        <v>14.66</v>
      </c>
      <c r="H19" s="19">
        <f>TRUNC(G19 * (1 + 20.34 / 100), 2)</f>
        <v>17.64</v>
      </c>
      <c r="I19" s="19">
        <f>TRUNC(F19 * H19, 2)</f>
        <v>1541.73</v>
      </c>
      <c r="J19" s="20">
        <f t="shared" si="0"/>
        <v>1.0403867693639407E-3</v>
      </c>
    </row>
    <row r="20" spans="1:10" ht="24" customHeight="1" x14ac:dyDescent="0.25">
      <c r="A20" s="5" t="s">
        <v>19</v>
      </c>
      <c r="B20" s="5"/>
      <c r="C20" s="5"/>
      <c r="D20" s="5" t="s">
        <v>20</v>
      </c>
      <c r="E20" s="5"/>
      <c r="F20" s="15"/>
      <c r="G20" s="5"/>
      <c r="H20" s="5"/>
      <c r="I20" s="6">
        <v>65756.960000000006</v>
      </c>
      <c r="J20" s="7">
        <f t="shared" si="0"/>
        <v>4.4373963779386717E-2</v>
      </c>
    </row>
    <row r="21" spans="1:10" ht="26.1" customHeight="1" x14ac:dyDescent="0.25">
      <c r="A21" s="16" t="s">
        <v>105</v>
      </c>
      <c r="B21" s="17" t="s">
        <v>106</v>
      </c>
      <c r="C21" s="16" t="s">
        <v>69</v>
      </c>
      <c r="D21" s="16" t="s">
        <v>107</v>
      </c>
      <c r="E21" s="18" t="s">
        <v>71</v>
      </c>
      <c r="F21" s="17">
        <v>100</v>
      </c>
      <c r="G21" s="19">
        <v>22.25</v>
      </c>
      <c r="H21" s="19">
        <f>TRUNC(G21 * (1 + 20.34 / 100), 2)</f>
        <v>26.77</v>
      </c>
      <c r="I21" s="19">
        <f>TRUNC(F21 * H21, 2)</f>
        <v>2677</v>
      </c>
      <c r="J21" s="20">
        <f t="shared" si="0"/>
        <v>1.8064871161534571E-3</v>
      </c>
    </row>
    <row r="22" spans="1:10" ht="26.1" customHeight="1" x14ac:dyDescent="0.25">
      <c r="A22" s="16" t="s">
        <v>108</v>
      </c>
      <c r="B22" s="17" t="s">
        <v>109</v>
      </c>
      <c r="C22" s="16" t="s">
        <v>64</v>
      </c>
      <c r="D22" s="16" t="s">
        <v>110</v>
      </c>
      <c r="E22" s="18" t="s">
        <v>71</v>
      </c>
      <c r="F22" s="17">
        <v>100</v>
      </c>
      <c r="G22" s="19">
        <v>1.21</v>
      </c>
      <c r="H22" s="19">
        <f>TRUNC(G22 * (1 + 20.34 / 100), 2)</f>
        <v>1.45</v>
      </c>
      <c r="I22" s="19">
        <f>TRUNC(F22 * H22, 2)</f>
        <v>145</v>
      </c>
      <c r="J22" s="20">
        <f t="shared" si="0"/>
        <v>9.78485737176882E-5</v>
      </c>
    </row>
    <row r="23" spans="1:10" ht="26.1" customHeight="1" x14ac:dyDescent="0.25">
      <c r="A23" s="16" t="s">
        <v>111</v>
      </c>
      <c r="B23" s="17" t="s">
        <v>112</v>
      </c>
      <c r="C23" s="16" t="s">
        <v>69</v>
      </c>
      <c r="D23" s="16" t="s">
        <v>113</v>
      </c>
      <c r="E23" s="18" t="s">
        <v>66</v>
      </c>
      <c r="F23" s="17">
        <v>1100</v>
      </c>
      <c r="G23" s="19">
        <v>46.93</v>
      </c>
      <c r="H23" s="19">
        <f>TRUNC(G23 * (1 + 20.34 / 100), 2)</f>
        <v>56.47</v>
      </c>
      <c r="I23" s="19">
        <f>TRUNC(F23 * H23, 2)</f>
        <v>62117</v>
      </c>
      <c r="J23" s="20">
        <f t="shared" si="0"/>
        <v>4.1917654162907846E-2</v>
      </c>
    </row>
    <row r="24" spans="1:10" ht="39" customHeight="1" x14ac:dyDescent="0.25">
      <c r="A24" s="16" t="s">
        <v>114</v>
      </c>
      <c r="B24" s="17" t="s">
        <v>115</v>
      </c>
      <c r="C24" s="16" t="s">
        <v>116</v>
      </c>
      <c r="D24" s="16" t="s">
        <v>117</v>
      </c>
      <c r="E24" s="18" t="s">
        <v>118</v>
      </c>
      <c r="F24" s="17">
        <v>2</v>
      </c>
      <c r="G24" s="19">
        <v>339.86</v>
      </c>
      <c r="H24" s="19">
        <f>TRUNC(G24 * (1 + 20.34 / 100), 2)</f>
        <v>408.98</v>
      </c>
      <c r="I24" s="19">
        <f>TRUNC(F24 * H24, 2)</f>
        <v>817.96</v>
      </c>
      <c r="J24" s="20">
        <f t="shared" si="0"/>
        <v>5.5197392660772575E-4</v>
      </c>
    </row>
    <row r="25" spans="1:10" ht="24" customHeight="1" x14ac:dyDescent="0.25">
      <c r="A25" s="5" t="s">
        <v>21</v>
      </c>
      <c r="B25" s="5"/>
      <c r="C25" s="5"/>
      <c r="D25" s="5" t="s">
        <v>22</v>
      </c>
      <c r="E25" s="5"/>
      <c r="F25" s="15"/>
      <c r="G25" s="5">
        <v>3</v>
      </c>
      <c r="H25" s="5"/>
      <c r="I25" s="6">
        <v>272564.52</v>
      </c>
      <c r="J25" s="7">
        <f t="shared" si="0"/>
        <v>0.18393137605549173</v>
      </c>
    </row>
    <row r="26" spans="1:10" ht="24" customHeight="1" x14ac:dyDescent="0.25">
      <c r="A26" s="5" t="s">
        <v>119</v>
      </c>
      <c r="B26" s="5"/>
      <c r="C26" s="5"/>
      <c r="D26" s="5" t="s">
        <v>120</v>
      </c>
      <c r="E26" s="5"/>
      <c r="F26" s="15"/>
      <c r="G26" s="5"/>
      <c r="H26" s="5"/>
      <c r="I26" s="6">
        <v>17720.36</v>
      </c>
      <c r="J26" s="7">
        <f t="shared" si="0"/>
        <v>1.1958013460441194E-2</v>
      </c>
    </row>
    <row r="27" spans="1:10" ht="39" customHeight="1" x14ac:dyDescent="0.25">
      <c r="A27" s="16" t="s">
        <v>121</v>
      </c>
      <c r="B27" s="17" t="s">
        <v>122</v>
      </c>
      <c r="C27" s="16" t="s">
        <v>64</v>
      </c>
      <c r="D27" s="16" t="s">
        <v>123</v>
      </c>
      <c r="E27" s="18" t="s">
        <v>66</v>
      </c>
      <c r="F27" s="17">
        <v>37.44</v>
      </c>
      <c r="G27" s="19">
        <v>352.61</v>
      </c>
      <c r="H27" s="19">
        <f>TRUNC(G27 * (1 + 20.34 / 100), 2)</f>
        <v>424.33</v>
      </c>
      <c r="I27" s="19">
        <f>TRUNC(F27 * H27, 2)</f>
        <v>15886.91</v>
      </c>
      <c r="J27" s="20">
        <f t="shared" si="0"/>
        <v>1.072076885711226E-2</v>
      </c>
    </row>
    <row r="28" spans="1:10" ht="39" customHeight="1" x14ac:dyDescent="0.25">
      <c r="A28" s="16" t="s">
        <v>124</v>
      </c>
      <c r="B28" s="17" t="s">
        <v>125</v>
      </c>
      <c r="C28" s="16" t="s">
        <v>64</v>
      </c>
      <c r="D28" s="16" t="s">
        <v>126</v>
      </c>
      <c r="E28" s="18" t="s">
        <v>127</v>
      </c>
      <c r="F28" s="17">
        <v>129.9402</v>
      </c>
      <c r="G28" s="19">
        <v>11.73</v>
      </c>
      <c r="H28" s="19">
        <f>TRUNC(G28 * (1 + 20.34 / 100), 2)</f>
        <v>14.11</v>
      </c>
      <c r="I28" s="19">
        <f>TRUNC(F28 * H28, 2)</f>
        <v>1833.45</v>
      </c>
      <c r="J28" s="20">
        <f t="shared" si="0"/>
        <v>1.2372446033289339E-3</v>
      </c>
    </row>
    <row r="29" spans="1:10" ht="24" customHeight="1" x14ac:dyDescent="0.25">
      <c r="A29" s="5" t="s">
        <v>128</v>
      </c>
      <c r="B29" s="5"/>
      <c r="C29" s="5"/>
      <c r="D29" s="5" t="s">
        <v>129</v>
      </c>
      <c r="E29" s="5"/>
      <c r="F29" s="15"/>
      <c r="G29" s="5"/>
      <c r="H29" s="5"/>
      <c r="I29" s="6">
        <v>72264.58</v>
      </c>
      <c r="J29" s="7">
        <f t="shared" si="0"/>
        <v>4.8765421264191561E-2</v>
      </c>
    </row>
    <row r="30" spans="1:10" ht="24" customHeight="1" x14ac:dyDescent="0.25">
      <c r="A30" s="5" t="s">
        <v>130</v>
      </c>
      <c r="B30" s="5"/>
      <c r="C30" s="5"/>
      <c r="D30" s="5" t="s">
        <v>131</v>
      </c>
      <c r="E30" s="5"/>
      <c r="F30" s="15"/>
      <c r="G30" s="5"/>
      <c r="H30" s="5"/>
      <c r="I30" s="6">
        <v>13745.24</v>
      </c>
      <c r="J30" s="7">
        <f t="shared" si="0"/>
        <v>9.2755319269470105E-3</v>
      </c>
    </row>
    <row r="31" spans="1:10" ht="51.95" customHeight="1" x14ac:dyDescent="0.25">
      <c r="A31" s="16" t="s">
        <v>132</v>
      </c>
      <c r="B31" s="17" t="s">
        <v>133</v>
      </c>
      <c r="C31" s="16" t="s">
        <v>64</v>
      </c>
      <c r="D31" s="16" t="s">
        <v>134</v>
      </c>
      <c r="E31" s="18" t="s">
        <v>66</v>
      </c>
      <c r="F31" s="17">
        <v>77.760000000000005</v>
      </c>
      <c r="G31" s="19">
        <v>46.25</v>
      </c>
      <c r="H31" s="19">
        <f>TRUNC(G31 * (1 + 20.34 / 100), 2)</f>
        <v>55.65</v>
      </c>
      <c r="I31" s="19">
        <f>TRUNC(F31 * H31, 2)</f>
        <v>4327.34</v>
      </c>
      <c r="J31" s="20">
        <f t="shared" si="0"/>
        <v>2.9201658413206956E-3</v>
      </c>
    </row>
    <row r="32" spans="1:10" ht="39" customHeight="1" x14ac:dyDescent="0.25">
      <c r="A32" s="16" t="s">
        <v>135</v>
      </c>
      <c r="B32" s="17" t="s">
        <v>125</v>
      </c>
      <c r="C32" s="16" t="s">
        <v>64</v>
      </c>
      <c r="D32" s="16" t="s">
        <v>126</v>
      </c>
      <c r="E32" s="18" t="s">
        <v>127</v>
      </c>
      <c r="F32" s="17">
        <v>240.63</v>
      </c>
      <c r="G32" s="19">
        <v>11.73</v>
      </c>
      <c r="H32" s="19">
        <f>TRUNC(G32 * (1 + 20.34 / 100), 2)</f>
        <v>14.11</v>
      </c>
      <c r="I32" s="19">
        <f>TRUNC(F32 * H32, 2)</f>
        <v>3395.28</v>
      </c>
      <c r="J32" s="20">
        <f t="shared" si="0"/>
        <v>2.2911952094633956E-3</v>
      </c>
    </row>
    <row r="33" spans="1:10" ht="39" customHeight="1" x14ac:dyDescent="0.25">
      <c r="A33" s="16" t="s">
        <v>136</v>
      </c>
      <c r="B33" s="17" t="s">
        <v>137</v>
      </c>
      <c r="C33" s="16" t="s">
        <v>64</v>
      </c>
      <c r="D33" s="16" t="s">
        <v>138</v>
      </c>
      <c r="E33" s="18" t="s">
        <v>127</v>
      </c>
      <c r="F33" s="17">
        <v>118.5162</v>
      </c>
      <c r="G33" s="19">
        <v>13.7</v>
      </c>
      <c r="H33" s="19">
        <f>TRUNC(G33 * (1 + 20.34 / 100), 2)</f>
        <v>16.48</v>
      </c>
      <c r="I33" s="19">
        <f>TRUNC(F33 * H33, 2)</f>
        <v>1953.14</v>
      </c>
      <c r="J33" s="20">
        <f t="shared" si="0"/>
        <v>1.3180135397997622E-3</v>
      </c>
    </row>
    <row r="34" spans="1:10" ht="39" customHeight="1" x14ac:dyDescent="0.25">
      <c r="A34" s="16" t="s">
        <v>139</v>
      </c>
      <c r="B34" s="17" t="s">
        <v>140</v>
      </c>
      <c r="C34" s="16" t="s">
        <v>64</v>
      </c>
      <c r="D34" s="16" t="s">
        <v>141</v>
      </c>
      <c r="E34" s="18" t="s">
        <v>78</v>
      </c>
      <c r="F34" s="17">
        <v>5.25</v>
      </c>
      <c r="G34" s="19">
        <v>477.7</v>
      </c>
      <c r="H34" s="19">
        <f>TRUNC(G34 * (1 + 20.34 / 100), 2)</f>
        <v>574.86</v>
      </c>
      <c r="I34" s="19">
        <f>TRUNC(F34 * H34, 2)</f>
        <v>3018.01</v>
      </c>
      <c r="J34" s="20">
        <f t="shared" si="0"/>
        <v>2.0366067170049665E-3</v>
      </c>
    </row>
    <row r="35" spans="1:10" ht="26.1" customHeight="1" x14ac:dyDescent="0.25">
      <c r="A35" s="16" t="s">
        <v>142</v>
      </c>
      <c r="B35" s="17" t="s">
        <v>143</v>
      </c>
      <c r="C35" s="16" t="s">
        <v>64</v>
      </c>
      <c r="D35" s="16" t="s">
        <v>144</v>
      </c>
      <c r="E35" s="18" t="s">
        <v>78</v>
      </c>
      <c r="F35" s="17">
        <v>5.25</v>
      </c>
      <c r="G35" s="19">
        <v>166.43</v>
      </c>
      <c r="H35" s="19">
        <f>TRUNC(G35 * (1 + 20.34 / 100), 2)</f>
        <v>200.28</v>
      </c>
      <c r="I35" s="19">
        <f>TRUNC(F35 * H35, 2)</f>
        <v>1051.47</v>
      </c>
      <c r="J35" s="20">
        <f t="shared" si="0"/>
        <v>7.0955061935819037E-4</v>
      </c>
    </row>
    <row r="36" spans="1:10" ht="24" customHeight="1" x14ac:dyDescent="0.25">
      <c r="A36" s="5" t="s">
        <v>145</v>
      </c>
      <c r="B36" s="5"/>
      <c r="C36" s="5"/>
      <c r="D36" s="5" t="s">
        <v>146</v>
      </c>
      <c r="E36" s="5"/>
      <c r="F36" s="15"/>
      <c r="G36" s="5"/>
      <c r="H36" s="5"/>
      <c r="I36" s="6">
        <v>36086.370000000003</v>
      </c>
      <c r="J36" s="7">
        <f t="shared" si="0"/>
        <v>2.4351723001026015E-2</v>
      </c>
    </row>
    <row r="37" spans="1:10" ht="51.95" customHeight="1" x14ac:dyDescent="0.25">
      <c r="A37" s="16" t="s">
        <v>147</v>
      </c>
      <c r="B37" s="17" t="s">
        <v>148</v>
      </c>
      <c r="C37" s="16" t="s">
        <v>64</v>
      </c>
      <c r="D37" s="16" t="s">
        <v>149</v>
      </c>
      <c r="E37" s="18" t="s">
        <v>66</v>
      </c>
      <c r="F37" s="17">
        <v>138.47999999999999</v>
      </c>
      <c r="G37" s="19">
        <v>115.08</v>
      </c>
      <c r="H37" s="19">
        <f t="shared" ref="H37:H44" si="3">TRUNC(G37 * (1 + 20.34 / 100), 2)</f>
        <v>138.47999999999999</v>
      </c>
      <c r="I37" s="19">
        <f t="shared" ref="I37:I44" si="4">TRUNC(F37 * H37, 2)</f>
        <v>19176.71</v>
      </c>
      <c r="J37" s="20">
        <f t="shared" si="0"/>
        <v>1.294078429032916E-2</v>
      </c>
    </row>
    <row r="38" spans="1:10" ht="39" customHeight="1" x14ac:dyDescent="0.25">
      <c r="A38" s="16" t="s">
        <v>150</v>
      </c>
      <c r="B38" s="17" t="s">
        <v>137</v>
      </c>
      <c r="C38" s="16" t="s">
        <v>64</v>
      </c>
      <c r="D38" s="16" t="s">
        <v>138</v>
      </c>
      <c r="E38" s="18" t="s">
        <v>127</v>
      </c>
      <c r="F38" s="17">
        <v>62.46</v>
      </c>
      <c r="G38" s="19">
        <v>13.7</v>
      </c>
      <c r="H38" s="19">
        <f t="shared" si="3"/>
        <v>16.48</v>
      </c>
      <c r="I38" s="19">
        <f t="shared" si="4"/>
        <v>1029.3399999999999</v>
      </c>
      <c r="J38" s="20">
        <f t="shared" si="0"/>
        <v>6.9461690255562183E-4</v>
      </c>
    </row>
    <row r="39" spans="1:10" ht="39" customHeight="1" x14ac:dyDescent="0.25">
      <c r="A39" s="16" t="s">
        <v>151</v>
      </c>
      <c r="B39" s="17" t="s">
        <v>152</v>
      </c>
      <c r="C39" s="16" t="s">
        <v>64</v>
      </c>
      <c r="D39" s="16" t="s">
        <v>153</v>
      </c>
      <c r="E39" s="18" t="s">
        <v>127</v>
      </c>
      <c r="F39" s="17">
        <v>24.696000000000002</v>
      </c>
      <c r="G39" s="19">
        <v>13.41</v>
      </c>
      <c r="H39" s="19">
        <f t="shared" si="3"/>
        <v>16.13</v>
      </c>
      <c r="I39" s="19">
        <f t="shared" si="4"/>
        <v>398.34</v>
      </c>
      <c r="J39" s="20">
        <f t="shared" si="0"/>
        <v>2.6880690244623386E-4</v>
      </c>
    </row>
    <row r="40" spans="1:10" ht="39" customHeight="1" x14ac:dyDescent="0.25">
      <c r="A40" s="16" t="s">
        <v>154</v>
      </c>
      <c r="B40" s="17" t="s">
        <v>155</v>
      </c>
      <c r="C40" s="16" t="s">
        <v>64</v>
      </c>
      <c r="D40" s="16" t="s">
        <v>156</v>
      </c>
      <c r="E40" s="18" t="s">
        <v>127</v>
      </c>
      <c r="F40" s="17">
        <v>73.944000000000003</v>
      </c>
      <c r="G40" s="19">
        <v>12.94</v>
      </c>
      <c r="H40" s="19">
        <f t="shared" si="3"/>
        <v>15.57</v>
      </c>
      <c r="I40" s="19">
        <f t="shared" si="4"/>
        <v>1151.3</v>
      </c>
      <c r="J40" s="20">
        <f t="shared" si="0"/>
        <v>7.7691767531844419E-4</v>
      </c>
    </row>
    <row r="41" spans="1:10" ht="39" customHeight="1" x14ac:dyDescent="0.25">
      <c r="A41" s="16" t="s">
        <v>157</v>
      </c>
      <c r="B41" s="17" t="s">
        <v>125</v>
      </c>
      <c r="C41" s="16" t="s">
        <v>64</v>
      </c>
      <c r="D41" s="16" t="s">
        <v>126</v>
      </c>
      <c r="E41" s="18" t="s">
        <v>127</v>
      </c>
      <c r="F41" s="17">
        <v>225.08160000000001</v>
      </c>
      <c r="G41" s="19">
        <v>11.73</v>
      </c>
      <c r="H41" s="19">
        <f t="shared" si="3"/>
        <v>14.11</v>
      </c>
      <c r="I41" s="19">
        <f t="shared" si="4"/>
        <v>3175.9</v>
      </c>
      <c r="J41" s="20">
        <f t="shared" si="0"/>
        <v>2.1431536915172823E-3</v>
      </c>
    </row>
    <row r="42" spans="1:10" ht="39" customHeight="1" x14ac:dyDescent="0.25">
      <c r="A42" s="16" t="s">
        <v>158</v>
      </c>
      <c r="B42" s="17" t="s">
        <v>159</v>
      </c>
      <c r="C42" s="16" t="s">
        <v>64</v>
      </c>
      <c r="D42" s="16" t="s">
        <v>160</v>
      </c>
      <c r="E42" s="18" t="s">
        <v>127</v>
      </c>
      <c r="F42" s="17">
        <v>134.0496</v>
      </c>
      <c r="G42" s="19">
        <v>9.99</v>
      </c>
      <c r="H42" s="19">
        <f t="shared" si="3"/>
        <v>12.02</v>
      </c>
      <c r="I42" s="19">
        <f t="shared" si="4"/>
        <v>1611.27</v>
      </c>
      <c r="J42" s="20">
        <f t="shared" si="0"/>
        <v>1.0873135956834445E-3</v>
      </c>
    </row>
    <row r="43" spans="1:10" ht="39" customHeight="1" x14ac:dyDescent="0.25">
      <c r="A43" s="16" t="s">
        <v>161</v>
      </c>
      <c r="B43" s="17" t="s">
        <v>140</v>
      </c>
      <c r="C43" s="16" t="s">
        <v>64</v>
      </c>
      <c r="D43" s="16" t="s">
        <v>141</v>
      </c>
      <c r="E43" s="18" t="s">
        <v>78</v>
      </c>
      <c r="F43" s="17">
        <v>12.311999999999999</v>
      </c>
      <c r="G43" s="19">
        <v>477.7</v>
      </c>
      <c r="H43" s="19">
        <f t="shared" si="3"/>
        <v>574.86</v>
      </c>
      <c r="I43" s="19">
        <f t="shared" si="4"/>
        <v>7077.67</v>
      </c>
      <c r="J43" s="20">
        <f t="shared" si="0"/>
        <v>4.776137343065312E-3</v>
      </c>
    </row>
    <row r="44" spans="1:10" ht="26.1" customHeight="1" x14ac:dyDescent="0.25">
      <c r="A44" s="16" t="s">
        <v>162</v>
      </c>
      <c r="B44" s="17" t="s">
        <v>143</v>
      </c>
      <c r="C44" s="16" t="s">
        <v>64</v>
      </c>
      <c r="D44" s="16" t="s">
        <v>144</v>
      </c>
      <c r="E44" s="18" t="s">
        <v>78</v>
      </c>
      <c r="F44" s="17">
        <v>12.311999999999999</v>
      </c>
      <c r="G44" s="19">
        <v>166.43</v>
      </c>
      <c r="H44" s="19">
        <f t="shared" si="3"/>
        <v>200.28</v>
      </c>
      <c r="I44" s="19">
        <f t="shared" si="4"/>
        <v>2465.84</v>
      </c>
      <c r="J44" s="20">
        <f t="shared" si="0"/>
        <v>1.6639926001105123E-3</v>
      </c>
    </row>
    <row r="45" spans="1:10" ht="24" customHeight="1" x14ac:dyDescent="0.25">
      <c r="A45" s="5" t="s">
        <v>163</v>
      </c>
      <c r="B45" s="5"/>
      <c r="C45" s="5"/>
      <c r="D45" s="5" t="s">
        <v>164</v>
      </c>
      <c r="E45" s="5"/>
      <c r="F45" s="15"/>
      <c r="G45" s="5"/>
      <c r="H45" s="5"/>
      <c r="I45" s="6">
        <v>22432.97</v>
      </c>
      <c r="J45" s="7">
        <f t="shared" si="0"/>
        <v>1.5138166336218537E-2</v>
      </c>
    </row>
    <row r="46" spans="1:10" ht="51.95" customHeight="1" x14ac:dyDescent="0.25">
      <c r="A46" s="16" t="s">
        <v>165</v>
      </c>
      <c r="B46" s="17" t="s">
        <v>166</v>
      </c>
      <c r="C46" s="16" t="s">
        <v>64</v>
      </c>
      <c r="D46" s="16" t="s">
        <v>167</v>
      </c>
      <c r="E46" s="18" t="s">
        <v>66</v>
      </c>
      <c r="F46" s="17">
        <v>119.7</v>
      </c>
      <c r="G46" s="19">
        <v>155.74</v>
      </c>
      <c r="H46" s="19">
        <f>TRUNC(G46 * (1 + 20.34 / 100), 2)</f>
        <v>187.41</v>
      </c>
      <c r="I46" s="19">
        <f>TRUNC(F46 * H46, 2)</f>
        <v>22432.97</v>
      </c>
      <c r="J46" s="20">
        <f t="shared" si="0"/>
        <v>1.5138166336218537E-2</v>
      </c>
    </row>
    <row r="47" spans="1:10" ht="24" customHeight="1" x14ac:dyDescent="0.25">
      <c r="A47" s="5" t="s">
        <v>168</v>
      </c>
      <c r="B47" s="5"/>
      <c r="C47" s="5"/>
      <c r="D47" s="5" t="s">
        <v>169</v>
      </c>
      <c r="E47" s="5"/>
      <c r="F47" s="15"/>
      <c r="G47" s="5"/>
      <c r="H47" s="5"/>
      <c r="I47" s="6">
        <v>30140.34</v>
      </c>
      <c r="J47" s="7">
        <f t="shared" si="0"/>
        <v>2.0339236416318525E-2</v>
      </c>
    </row>
    <row r="48" spans="1:10" ht="51.95" customHeight="1" x14ac:dyDescent="0.25">
      <c r="A48" s="16" t="s">
        <v>170</v>
      </c>
      <c r="B48" s="17" t="s">
        <v>171</v>
      </c>
      <c r="C48" s="16" t="s">
        <v>64</v>
      </c>
      <c r="D48" s="16" t="s">
        <v>172</v>
      </c>
      <c r="E48" s="18" t="s">
        <v>66</v>
      </c>
      <c r="F48" s="17">
        <v>303.52499999999998</v>
      </c>
      <c r="G48" s="19">
        <v>63.58</v>
      </c>
      <c r="H48" s="19">
        <f>TRUNC(G48 * (1 + 20.34 / 100), 2)</f>
        <v>76.510000000000005</v>
      </c>
      <c r="I48" s="19">
        <f>TRUNC(F48 * H48, 2)</f>
        <v>23222.69</v>
      </c>
      <c r="J48" s="20">
        <f t="shared" si="0"/>
        <v>1.5671083409572555E-2</v>
      </c>
    </row>
    <row r="49" spans="1:10" ht="26.1" customHeight="1" x14ac:dyDescent="0.25">
      <c r="A49" s="16" t="s">
        <v>173</v>
      </c>
      <c r="B49" s="17" t="s">
        <v>174</v>
      </c>
      <c r="C49" s="16" t="s">
        <v>64</v>
      </c>
      <c r="D49" s="16" t="s">
        <v>175</v>
      </c>
      <c r="E49" s="18" t="s">
        <v>66</v>
      </c>
      <c r="F49" s="17">
        <v>134.4</v>
      </c>
      <c r="G49" s="19">
        <v>32.68</v>
      </c>
      <c r="H49" s="19">
        <f>TRUNC(G49 * (1 + 20.34 / 100), 2)</f>
        <v>39.32</v>
      </c>
      <c r="I49" s="19">
        <f>TRUNC(F49 * H49, 2)</f>
        <v>5284.6</v>
      </c>
      <c r="J49" s="20">
        <f t="shared" si="0"/>
        <v>3.5661418804723796E-3</v>
      </c>
    </row>
    <row r="50" spans="1:10" ht="39" customHeight="1" x14ac:dyDescent="0.25">
      <c r="A50" s="16" t="s">
        <v>176</v>
      </c>
      <c r="B50" s="17" t="s">
        <v>177</v>
      </c>
      <c r="C50" s="16" t="s">
        <v>64</v>
      </c>
      <c r="D50" s="16" t="s">
        <v>178</v>
      </c>
      <c r="E50" s="18" t="s">
        <v>82</v>
      </c>
      <c r="F50" s="17">
        <v>15</v>
      </c>
      <c r="G50" s="19">
        <v>90.47</v>
      </c>
      <c r="H50" s="19">
        <f>TRUNC(G50 * (1 + 20.34 / 100), 2)</f>
        <v>108.87</v>
      </c>
      <c r="I50" s="19">
        <f>TRUNC(F50 * H50, 2)</f>
        <v>1633.05</v>
      </c>
      <c r="J50" s="20">
        <f t="shared" si="0"/>
        <v>1.1020111262735909E-3</v>
      </c>
    </row>
    <row r="51" spans="1:10" ht="24" customHeight="1" x14ac:dyDescent="0.25">
      <c r="A51" s="5" t="s">
        <v>179</v>
      </c>
      <c r="B51" s="5"/>
      <c r="C51" s="5"/>
      <c r="D51" s="5" t="s">
        <v>180</v>
      </c>
      <c r="E51" s="5"/>
      <c r="F51" s="15"/>
      <c r="G51" s="5"/>
      <c r="H51" s="5"/>
      <c r="I51" s="6">
        <v>12289.09</v>
      </c>
      <c r="J51" s="7">
        <f t="shared" si="0"/>
        <v>8.292896060608998E-3</v>
      </c>
    </row>
    <row r="52" spans="1:10" ht="26.1" customHeight="1" x14ac:dyDescent="0.25">
      <c r="A52" s="16" t="s">
        <v>181</v>
      </c>
      <c r="B52" s="17" t="s">
        <v>182</v>
      </c>
      <c r="C52" s="16" t="s">
        <v>64</v>
      </c>
      <c r="D52" s="16" t="s">
        <v>183</v>
      </c>
      <c r="E52" s="18" t="s">
        <v>66</v>
      </c>
      <c r="F52" s="17">
        <v>136.5</v>
      </c>
      <c r="G52" s="19">
        <v>27.25</v>
      </c>
      <c r="H52" s="19">
        <f>TRUNC(G52 * (1 + 20.34 / 100), 2)</f>
        <v>32.79</v>
      </c>
      <c r="I52" s="19">
        <f>TRUNC(F52 * H52, 2)</f>
        <v>4475.83</v>
      </c>
      <c r="J52" s="20">
        <f t="shared" si="0"/>
        <v>3.0203695289851059E-3</v>
      </c>
    </row>
    <row r="53" spans="1:10" ht="51.95" customHeight="1" x14ac:dyDescent="0.25">
      <c r="A53" s="16" t="s">
        <v>184</v>
      </c>
      <c r="B53" s="17" t="s">
        <v>185</v>
      </c>
      <c r="C53" s="16" t="s">
        <v>64</v>
      </c>
      <c r="D53" s="16" t="s">
        <v>186</v>
      </c>
      <c r="E53" s="18" t="s">
        <v>66</v>
      </c>
      <c r="F53" s="17">
        <v>136.5</v>
      </c>
      <c r="G53" s="19">
        <v>47.57</v>
      </c>
      <c r="H53" s="19">
        <f>TRUNC(G53 * (1 + 20.34 / 100), 2)</f>
        <v>57.24</v>
      </c>
      <c r="I53" s="19">
        <f>TRUNC(F53 * H53, 2)</f>
        <v>7813.26</v>
      </c>
      <c r="J53" s="20">
        <f t="shared" si="0"/>
        <v>5.2725265316238929E-3</v>
      </c>
    </row>
    <row r="54" spans="1:10" ht="24" customHeight="1" x14ac:dyDescent="0.25">
      <c r="A54" s="5" t="s">
        <v>187</v>
      </c>
      <c r="B54" s="5"/>
      <c r="C54" s="5"/>
      <c r="D54" s="5" t="s">
        <v>188</v>
      </c>
      <c r="E54" s="5"/>
      <c r="F54" s="15"/>
      <c r="G54" s="5"/>
      <c r="H54" s="5"/>
      <c r="I54" s="6">
        <v>39671.370000000003</v>
      </c>
      <c r="J54" s="7">
        <f t="shared" si="0"/>
        <v>2.6770944633977133E-2</v>
      </c>
    </row>
    <row r="55" spans="1:10" ht="65.099999999999994" customHeight="1" x14ac:dyDescent="0.25">
      <c r="A55" s="16" t="s">
        <v>189</v>
      </c>
      <c r="B55" s="17" t="s">
        <v>190</v>
      </c>
      <c r="C55" s="16" t="s">
        <v>64</v>
      </c>
      <c r="D55" s="16" t="s">
        <v>191</v>
      </c>
      <c r="E55" s="18" t="s">
        <v>82</v>
      </c>
      <c r="F55" s="17">
        <v>3</v>
      </c>
      <c r="G55" s="19">
        <v>1300.53</v>
      </c>
      <c r="H55" s="19">
        <f t="shared" ref="H55:H61" si="5">TRUNC(G55 * (1 + 20.34 / 100), 2)</f>
        <v>1565.05</v>
      </c>
      <c r="I55" s="19">
        <f t="shared" ref="I55:I61" si="6">TRUNC(F55 * H55, 2)</f>
        <v>4695.1499999999996</v>
      </c>
      <c r="J55" s="20">
        <f t="shared" si="0"/>
        <v>3.1683705578662322E-3</v>
      </c>
    </row>
    <row r="56" spans="1:10" ht="65.099999999999994" customHeight="1" x14ac:dyDescent="0.25">
      <c r="A56" s="16" t="s">
        <v>192</v>
      </c>
      <c r="B56" s="17" t="s">
        <v>193</v>
      </c>
      <c r="C56" s="16" t="s">
        <v>64</v>
      </c>
      <c r="D56" s="16" t="s">
        <v>194</v>
      </c>
      <c r="E56" s="18" t="s">
        <v>82</v>
      </c>
      <c r="F56" s="17">
        <v>12</v>
      </c>
      <c r="G56" s="19">
        <v>1228.45</v>
      </c>
      <c r="H56" s="19">
        <f t="shared" si="5"/>
        <v>1478.31</v>
      </c>
      <c r="I56" s="19">
        <f t="shared" si="6"/>
        <v>17739.72</v>
      </c>
      <c r="J56" s="20">
        <f t="shared" si="0"/>
        <v>1.1971077932076881E-2</v>
      </c>
    </row>
    <row r="57" spans="1:10" ht="39" customHeight="1" x14ac:dyDescent="0.25">
      <c r="A57" s="16" t="s">
        <v>195</v>
      </c>
      <c r="B57" s="17" t="s">
        <v>196</v>
      </c>
      <c r="C57" s="16" t="s">
        <v>64</v>
      </c>
      <c r="D57" s="16" t="s">
        <v>197</v>
      </c>
      <c r="E57" s="18" t="s">
        <v>66</v>
      </c>
      <c r="F57" s="17">
        <v>0.54</v>
      </c>
      <c r="G57" s="19">
        <v>1473.96</v>
      </c>
      <c r="H57" s="19">
        <f t="shared" si="5"/>
        <v>1773.76</v>
      </c>
      <c r="I57" s="19">
        <f t="shared" si="6"/>
        <v>957.83</v>
      </c>
      <c r="J57" s="20">
        <f t="shared" si="0"/>
        <v>6.4636068526905711E-4</v>
      </c>
    </row>
    <row r="58" spans="1:10" ht="26.1" customHeight="1" x14ac:dyDescent="0.25">
      <c r="A58" s="16" t="s">
        <v>198</v>
      </c>
      <c r="B58" s="17" t="s">
        <v>199</v>
      </c>
      <c r="C58" s="16" t="s">
        <v>116</v>
      </c>
      <c r="D58" s="16" t="s">
        <v>200</v>
      </c>
      <c r="E58" s="18" t="s">
        <v>66</v>
      </c>
      <c r="F58" s="17">
        <v>31.218</v>
      </c>
      <c r="G58" s="19">
        <v>348.39</v>
      </c>
      <c r="H58" s="19">
        <f t="shared" si="5"/>
        <v>419.25</v>
      </c>
      <c r="I58" s="19">
        <f t="shared" si="6"/>
        <v>13088.14</v>
      </c>
      <c r="J58" s="20">
        <f t="shared" si="0"/>
        <v>8.8321091835684377E-3</v>
      </c>
    </row>
    <row r="59" spans="1:10" ht="24" customHeight="1" x14ac:dyDescent="0.25">
      <c r="A59" s="16" t="s">
        <v>201</v>
      </c>
      <c r="B59" s="17" t="s">
        <v>202</v>
      </c>
      <c r="C59" s="16" t="s">
        <v>88</v>
      </c>
      <c r="D59" s="16" t="s">
        <v>203</v>
      </c>
      <c r="E59" s="18" t="s">
        <v>66</v>
      </c>
      <c r="F59" s="17">
        <v>27</v>
      </c>
      <c r="G59" s="19">
        <v>11.95</v>
      </c>
      <c r="H59" s="19">
        <f t="shared" si="5"/>
        <v>14.38</v>
      </c>
      <c r="I59" s="19">
        <f t="shared" si="6"/>
        <v>388.26</v>
      </c>
      <c r="J59" s="20">
        <f t="shared" si="0"/>
        <v>2.620047395284801E-4</v>
      </c>
    </row>
    <row r="60" spans="1:10" ht="26.1" customHeight="1" x14ac:dyDescent="0.25">
      <c r="A60" s="16" t="s">
        <v>204</v>
      </c>
      <c r="B60" s="17" t="s">
        <v>205</v>
      </c>
      <c r="C60" s="16" t="s">
        <v>88</v>
      </c>
      <c r="D60" s="16" t="s">
        <v>206</v>
      </c>
      <c r="E60" s="18" t="s">
        <v>66</v>
      </c>
      <c r="F60" s="17">
        <v>21</v>
      </c>
      <c r="G60" s="19">
        <v>17.350000000000001</v>
      </c>
      <c r="H60" s="19">
        <f t="shared" si="5"/>
        <v>20.87</v>
      </c>
      <c r="I60" s="19">
        <f t="shared" si="6"/>
        <v>438.27</v>
      </c>
      <c r="J60" s="20">
        <f t="shared" si="0"/>
        <v>2.957523751948359E-4</v>
      </c>
    </row>
    <row r="61" spans="1:10" ht="24" customHeight="1" x14ac:dyDescent="0.25">
      <c r="A61" s="16" t="s">
        <v>207</v>
      </c>
      <c r="B61" s="17" t="s">
        <v>208</v>
      </c>
      <c r="C61" s="16" t="s">
        <v>88</v>
      </c>
      <c r="D61" s="16" t="s">
        <v>209</v>
      </c>
      <c r="E61" s="18" t="s">
        <v>66</v>
      </c>
      <c r="F61" s="17">
        <v>65.25</v>
      </c>
      <c r="G61" s="19">
        <v>30.11</v>
      </c>
      <c r="H61" s="19">
        <f t="shared" si="5"/>
        <v>36.229999999999997</v>
      </c>
      <c r="I61" s="19">
        <f t="shared" si="6"/>
        <v>2364</v>
      </c>
      <c r="J61" s="20">
        <f t="shared" si="0"/>
        <v>1.5952691604732062E-3</v>
      </c>
    </row>
    <row r="62" spans="1:10" ht="24" customHeight="1" x14ac:dyDescent="0.25">
      <c r="A62" s="5" t="s">
        <v>210</v>
      </c>
      <c r="B62" s="5"/>
      <c r="C62" s="5"/>
      <c r="D62" s="5" t="s">
        <v>20</v>
      </c>
      <c r="E62" s="5"/>
      <c r="F62" s="15"/>
      <c r="G62" s="5"/>
      <c r="H62" s="5"/>
      <c r="I62" s="6">
        <v>8430.2000000000007</v>
      </c>
      <c r="J62" s="7">
        <f t="shared" si="0"/>
        <v>5.6888485941714141E-3</v>
      </c>
    </row>
    <row r="63" spans="1:10" ht="39" customHeight="1" x14ac:dyDescent="0.25">
      <c r="A63" s="16" t="s">
        <v>211</v>
      </c>
      <c r="B63" s="17" t="s">
        <v>212</v>
      </c>
      <c r="C63" s="16" t="s">
        <v>64</v>
      </c>
      <c r="D63" s="16" t="s">
        <v>213</v>
      </c>
      <c r="E63" s="18" t="s">
        <v>66</v>
      </c>
      <c r="F63" s="17">
        <v>116.94</v>
      </c>
      <c r="G63" s="19">
        <v>59.91</v>
      </c>
      <c r="H63" s="19">
        <f>TRUNC(G63 * (1 + 20.34 / 100), 2)</f>
        <v>72.09</v>
      </c>
      <c r="I63" s="19">
        <f>TRUNC(F63 * H63, 2)</f>
        <v>8430.2000000000007</v>
      </c>
      <c r="J63" s="20">
        <f t="shared" si="0"/>
        <v>5.6888485941714141E-3</v>
      </c>
    </row>
    <row r="64" spans="1:10" ht="24" customHeight="1" x14ac:dyDescent="0.25">
      <c r="A64" s="5" t="s">
        <v>214</v>
      </c>
      <c r="B64" s="5"/>
      <c r="C64" s="5"/>
      <c r="D64" s="5" t="s">
        <v>215</v>
      </c>
      <c r="E64" s="5"/>
      <c r="F64" s="15"/>
      <c r="G64" s="5"/>
      <c r="H64" s="5"/>
      <c r="I64" s="6">
        <v>53273.34</v>
      </c>
      <c r="J64" s="7">
        <f t="shared" si="0"/>
        <v>3.5949795421913566E-2</v>
      </c>
    </row>
    <row r="65" spans="1:10" ht="51.95" customHeight="1" x14ac:dyDescent="0.25">
      <c r="A65" s="16" t="s">
        <v>216</v>
      </c>
      <c r="B65" s="17" t="s">
        <v>217</v>
      </c>
      <c r="C65" s="16" t="s">
        <v>64</v>
      </c>
      <c r="D65" s="16" t="s">
        <v>218</v>
      </c>
      <c r="E65" s="18" t="s">
        <v>66</v>
      </c>
      <c r="F65" s="17">
        <v>615</v>
      </c>
      <c r="G65" s="19">
        <v>6.22</v>
      </c>
      <c r="H65" s="19">
        <f t="shared" ref="H65:H70" si="7">TRUNC(G65 * (1 + 20.34 / 100), 2)</f>
        <v>7.48</v>
      </c>
      <c r="I65" s="19">
        <f t="shared" ref="I65:I70" si="8">TRUNC(F65 * H65, 2)</f>
        <v>4600.2</v>
      </c>
      <c r="J65" s="20">
        <f t="shared" si="0"/>
        <v>3.1042966125248909E-3</v>
      </c>
    </row>
    <row r="66" spans="1:10" ht="51.95" customHeight="1" x14ac:dyDescent="0.25">
      <c r="A66" s="16" t="s">
        <v>219</v>
      </c>
      <c r="B66" s="17" t="s">
        <v>220</v>
      </c>
      <c r="C66" s="16" t="s">
        <v>64</v>
      </c>
      <c r="D66" s="16" t="s">
        <v>221</v>
      </c>
      <c r="E66" s="18" t="s">
        <v>78</v>
      </c>
      <c r="F66" s="17">
        <v>12.3</v>
      </c>
      <c r="G66" s="19">
        <v>495.37</v>
      </c>
      <c r="H66" s="19">
        <f t="shared" si="7"/>
        <v>596.12</v>
      </c>
      <c r="I66" s="19">
        <f t="shared" si="8"/>
        <v>7332.27</v>
      </c>
      <c r="J66" s="20">
        <f t="shared" si="0"/>
        <v>4.9479459421585773E-3</v>
      </c>
    </row>
    <row r="67" spans="1:10" ht="51.95" customHeight="1" x14ac:dyDescent="0.25">
      <c r="A67" s="16" t="s">
        <v>222</v>
      </c>
      <c r="B67" s="17" t="s">
        <v>223</v>
      </c>
      <c r="C67" s="16" t="s">
        <v>64</v>
      </c>
      <c r="D67" s="16" t="s">
        <v>224</v>
      </c>
      <c r="E67" s="18" t="s">
        <v>66</v>
      </c>
      <c r="F67" s="17">
        <v>88.5</v>
      </c>
      <c r="G67" s="19">
        <v>67.2</v>
      </c>
      <c r="H67" s="19">
        <f t="shared" si="7"/>
        <v>80.86</v>
      </c>
      <c r="I67" s="19">
        <f t="shared" si="8"/>
        <v>7156.11</v>
      </c>
      <c r="J67" s="20">
        <f t="shared" si="0"/>
        <v>4.8290700473578316E-3</v>
      </c>
    </row>
    <row r="68" spans="1:10" ht="39" customHeight="1" x14ac:dyDescent="0.25">
      <c r="A68" s="16" t="s">
        <v>225</v>
      </c>
      <c r="B68" s="17" t="s">
        <v>226</v>
      </c>
      <c r="C68" s="16" t="s">
        <v>64</v>
      </c>
      <c r="D68" s="16" t="s">
        <v>227</v>
      </c>
      <c r="E68" s="18" t="s">
        <v>66</v>
      </c>
      <c r="F68" s="17">
        <v>63.6</v>
      </c>
      <c r="G68" s="19">
        <v>126.52</v>
      </c>
      <c r="H68" s="19">
        <f t="shared" si="7"/>
        <v>152.25</v>
      </c>
      <c r="I68" s="19">
        <f t="shared" si="8"/>
        <v>9683.1</v>
      </c>
      <c r="J68" s="20">
        <f t="shared" si="0"/>
        <v>6.5343277528672177E-3</v>
      </c>
    </row>
    <row r="69" spans="1:10" ht="51.95" customHeight="1" x14ac:dyDescent="0.25">
      <c r="A69" s="16" t="s">
        <v>228</v>
      </c>
      <c r="B69" s="17" t="s">
        <v>229</v>
      </c>
      <c r="C69" s="16" t="s">
        <v>64</v>
      </c>
      <c r="D69" s="16" t="s">
        <v>230</v>
      </c>
      <c r="E69" s="18" t="s">
        <v>66</v>
      </c>
      <c r="F69" s="17">
        <v>112.65</v>
      </c>
      <c r="G69" s="19">
        <v>69.94</v>
      </c>
      <c r="H69" s="19">
        <f t="shared" si="7"/>
        <v>84.16</v>
      </c>
      <c r="I69" s="19">
        <f t="shared" si="8"/>
        <v>9480.6200000000008</v>
      </c>
      <c r="J69" s="20">
        <f t="shared" ref="J69:J132" si="9">I69 / 1481881.59</f>
        <v>6.3976906548923384E-3</v>
      </c>
    </row>
    <row r="70" spans="1:10" ht="39" customHeight="1" x14ac:dyDescent="0.25">
      <c r="A70" s="16" t="s">
        <v>231</v>
      </c>
      <c r="B70" s="17" t="s">
        <v>232</v>
      </c>
      <c r="C70" s="16" t="s">
        <v>64</v>
      </c>
      <c r="D70" s="16" t="s">
        <v>233</v>
      </c>
      <c r="E70" s="18" t="s">
        <v>66</v>
      </c>
      <c r="F70" s="17">
        <v>175.5</v>
      </c>
      <c r="G70" s="19">
        <v>71.13</v>
      </c>
      <c r="H70" s="19">
        <f t="shared" si="7"/>
        <v>85.59</v>
      </c>
      <c r="I70" s="19">
        <f t="shared" si="8"/>
        <v>15021.04</v>
      </c>
      <c r="J70" s="20">
        <f t="shared" si="9"/>
        <v>1.0136464412112712E-2</v>
      </c>
    </row>
    <row r="71" spans="1:10" ht="24" customHeight="1" x14ac:dyDescent="0.25">
      <c r="A71" s="5" t="s">
        <v>234</v>
      </c>
      <c r="B71" s="5"/>
      <c r="C71" s="5"/>
      <c r="D71" s="5" t="s">
        <v>235</v>
      </c>
      <c r="E71" s="5"/>
      <c r="F71" s="15"/>
      <c r="G71" s="5"/>
      <c r="H71" s="5"/>
      <c r="I71" s="6">
        <v>6632.98</v>
      </c>
      <c r="J71" s="7">
        <f t="shared" si="9"/>
        <v>4.4760526379169063E-3</v>
      </c>
    </row>
    <row r="72" spans="1:10" ht="26.1" customHeight="1" x14ac:dyDescent="0.25">
      <c r="A72" s="16" t="s">
        <v>236</v>
      </c>
      <c r="B72" s="17" t="s">
        <v>237</v>
      </c>
      <c r="C72" s="16" t="s">
        <v>64</v>
      </c>
      <c r="D72" s="16" t="s">
        <v>238</v>
      </c>
      <c r="E72" s="18" t="s">
        <v>66</v>
      </c>
      <c r="F72" s="17">
        <v>435</v>
      </c>
      <c r="G72" s="19">
        <v>3.47</v>
      </c>
      <c r="H72" s="19">
        <f>TRUNC(G72 * (1 + 20.34 / 100), 2)</f>
        <v>4.17</v>
      </c>
      <c r="I72" s="19">
        <f>TRUNC(F72 * H72, 2)</f>
        <v>1813.95</v>
      </c>
      <c r="J72" s="20">
        <f t="shared" si="9"/>
        <v>1.2240856572082793E-3</v>
      </c>
    </row>
    <row r="73" spans="1:10" ht="26.1" customHeight="1" x14ac:dyDescent="0.25">
      <c r="A73" s="16" t="s">
        <v>239</v>
      </c>
      <c r="B73" s="17" t="s">
        <v>240</v>
      </c>
      <c r="C73" s="16" t="s">
        <v>64</v>
      </c>
      <c r="D73" s="16" t="s">
        <v>241</v>
      </c>
      <c r="E73" s="18" t="s">
        <v>66</v>
      </c>
      <c r="F73" s="17">
        <v>300</v>
      </c>
      <c r="G73" s="19">
        <v>8.69</v>
      </c>
      <c r="H73" s="19">
        <f>TRUNC(G73 * (1 + 20.34 / 100), 2)</f>
        <v>10.45</v>
      </c>
      <c r="I73" s="19">
        <f>TRUNC(F73 * H73, 2)</f>
        <v>3135</v>
      </c>
      <c r="J73" s="20">
        <f t="shared" si="9"/>
        <v>2.1155536455513967E-3</v>
      </c>
    </row>
    <row r="74" spans="1:10" ht="26.1" customHeight="1" x14ac:dyDescent="0.25">
      <c r="A74" s="16" t="s">
        <v>242</v>
      </c>
      <c r="B74" s="17" t="s">
        <v>243</v>
      </c>
      <c r="C74" s="16" t="s">
        <v>64</v>
      </c>
      <c r="D74" s="16" t="s">
        <v>244</v>
      </c>
      <c r="E74" s="18" t="s">
        <v>66</v>
      </c>
      <c r="F74" s="17">
        <v>134.4</v>
      </c>
      <c r="G74" s="19">
        <v>10.42</v>
      </c>
      <c r="H74" s="19">
        <f>TRUNC(G74 * (1 + 20.34 / 100), 2)</f>
        <v>12.53</v>
      </c>
      <c r="I74" s="19">
        <f>TRUNC(F74 * H74, 2)</f>
        <v>1684.03</v>
      </c>
      <c r="J74" s="20">
        <f t="shared" si="9"/>
        <v>1.1364133351572307E-3</v>
      </c>
    </row>
    <row r="75" spans="1:10" ht="24" customHeight="1" x14ac:dyDescent="0.25">
      <c r="A75" s="5" t="s">
        <v>245</v>
      </c>
      <c r="B75" s="5"/>
      <c r="C75" s="5"/>
      <c r="D75" s="5" t="s">
        <v>246</v>
      </c>
      <c r="E75" s="5"/>
      <c r="F75" s="15"/>
      <c r="G75" s="5"/>
      <c r="H75" s="5"/>
      <c r="I75" s="6">
        <v>24673.19</v>
      </c>
      <c r="J75" s="7">
        <f t="shared" si="9"/>
        <v>1.6649906555624323E-2</v>
      </c>
    </row>
    <row r="76" spans="1:10" ht="24" customHeight="1" x14ac:dyDescent="0.25">
      <c r="A76" s="5" t="s">
        <v>247</v>
      </c>
      <c r="B76" s="5"/>
      <c r="C76" s="5"/>
      <c r="D76" s="5" t="s">
        <v>248</v>
      </c>
      <c r="E76" s="5"/>
      <c r="F76" s="15"/>
      <c r="G76" s="5"/>
      <c r="H76" s="5"/>
      <c r="I76" s="6">
        <v>7505.32</v>
      </c>
      <c r="J76" s="7">
        <f t="shared" si="9"/>
        <v>5.0647231537575138E-3</v>
      </c>
    </row>
    <row r="77" spans="1:10" ht="26.1" customHeight="1" x14ac:dyDescent="0.25">
      <c r="A77" s="16" t="s">
        <v>249</v>
      </c>
      <c r="B77" s="17" t="s">
        <v>250</v>
      </c>
      <c r="C77" s="16" t="s">
        <v>64</v>
      </c>
      <c r="D77" s="16" t="s">
        <v>251</v>
      </c>
      <c r="E77" s="18" t="s">
        <v>82</v>
      </c>
      <c r="F77" s="17">
        <v>12</v>
      </c>
      <c r="G77" s="19">
        <v>133.38</v>
      </c>
      <c r="H77" s="19">
        <f t="shared" ref="H77:H86" si="10">TRUNC(G77 * (1 + 20.34 / 100), 2)</f>
        <v>160.5</v>
      </c>
      <c r="I77" s="19">
        <f t="shared" ref="I77:I86" si="11">TRUNC(F77 * H77, 2)</f>
        <v>1926</v>
      </c>
      <c r="J77" s="20">
        <f t="shared" si="9"/>
        <v>1.29969898607081E-3</v>
      </c>
    </row>
    <row r="78" spans="1:10" ht="39" customHeight="1" x14ac:dyDescent="0.25">
      <c r="A78" s="16" t="s">
        <v>252</v>
      </c>
      <c r="B78" s="17" t="s">
        <v>253</v>
      </c>
      <c r="C78" s="16" t="s">
        <v>64</v>
      </c>
      <c r="D78" s="16" t="s">
        <v>254</v>
      </c>
      <c r="E78" s="18" t="s">
        <v>82</v>
      </c>
      <c r="F78" s="17">
        <v>12</v>
      </c>
      <c r="G78" s="19">
        <v>99.06</v>
      </c>
      <c r="H78" s="19">
        <f t="shared" si="10"/>
        <v>119.2</v>
      </c>
      <c r="I78" s="19">
        <f t="shared" si="11"/>
        <v>1430.4</v>
      </c>
      <c r="J78" s="20">
        <f t="shared" si="9"/>
        <v>9.6525930928124969E-4</v>
      </c>
    </row>
    <row r="79" spans="1:10" ht="39" customHeight="1" x14ac:dyDescent="0.25">
      <c r="A79" s="16" t="s">
        <v>255</v>
      </c>
      <c r="B79" s="17" t="s">
        <v>256</v>
      </c>
      <c r="C79" s="16" t="s">
        <v>64</v>
      </c>
      <c r="D79" s="16" t="s">
        <v>257</v>
      </c>
      <c r="E79" s="18" t="s">
        <v>71</v>
      </c>
      <c r="F79" s="17">
        <v>37.5</v>
      </c>
      <c r="G79" s="19">
        <v>9.06</v>
      </c>
      <c r="H79" s="19">
        <f t="shared" si="10"/>
        <v>10.9</v>
      </c>
      <c r="I79" s="19">
        <f t="shared" si="11"/>
        <v>408.75</v>
      </c>
      <c r="J79" s="20">
        <f t="shared" si="9"/>
        <v>2.7583175522141414E-4</v>
      </c>
    </row>
    <row r="80" spans="1:10" ht="39" customHeight="1" x14ac:dyDescent="0.25">
      <c r="A80" s="16" t="s">
        <v>258</v>
      </c>
      <c r="B80" s="17" t="s">
        <v>259</v>
      </c>
      <c r="C80" s="16" t="s">
        <v>64</v>
      </c>
      <c r="D80" s="16" t="s">
        <v>260</v>
      </c>
      <c r="E80" s="18" t="s">
        <v>71</v>
      </c>
      <c r="F80" s="17">
        <v>25.5</v>
      </c>
      <c r="G80" s="19">
        <v>5.57</v>
      </c>
      <c r="H80" s="19">
        <f t="shared" si="10"/>
        <v>6.7</v>
      </c>
      <c r="I80" s="19">
        <f t="shared" si="11"/>
        <v>170.85</v>
      </c>
      <c r="J80" s="20">
        <f t="shared" si="9"/>
        <v>1.1529261254942777E-4</v>
      </c>
    </row>
    <row r="81" spans="1:10" ht="39" customHeight="1" x14ac:dyDescent="0.25">
      <c r="A81" s="16" t="s">
        <v>261</v>
      </c>
      <c r="B81" s="17" t="s">
        <v>262</v>
      </c>
      <c r="C81" s="16" t="s">
        <v>64</v>
      </c>
      <c r="D81" s="16" t="s">
        <v>263</v>
      </c>
      <c r="E81" s="18" t="s">
        <v>71</v>
      </c>
      <c r="F81" s="17">
        <v>34.5</v>
      </c>
      <c r="G81" s="19">
        <v>4.3099999999999996</v>
      </c>
      <c r="H81" s="19">
        <f t="shared" si="10"/>
        <v>5.18</v>
      </c>
      <c r="I81" s="19">
        <f t="shared" si="11"/>
        <v>178.71</v>
      </c>
      <c r="J81" s="20">
        <f t="shared" si="9"/>
        <v>1.2059668006267627E-4</v>
      </c>
    </row>
    <row r="82" spans="1:10" ht="39" customHeight="1" x14ac:dyDescent="0.25">
      <c r="A82" s="16" t="s">
        <v>264</v>
      </c>
      <c r="B82" s="17" t="s">
        <v>265</v>
      </c>
      <c r="C82" s="16" t="s">
        <v>64</v>
      </c>
      <c r="D82" s="16" t="s">
        <v>266</v>
      </c>
      <c r="E82" s="18" t="s">
        <v>71</v>
      </c>
      <c r="F82" s="17">
        <v>10.5</v>
      </c>
      <c r="G82" s="19">
        <v>3.19</v>
      </c>
      <c r="H82" s="19">
        <f t="shared" si="10"/>
        <v>3.83</v>
      </c>
      <c r="I82" s="19">
        <f t="shared" si="11"/>
        <v>40.21</v>
      </c>
      <c r="J82" s="20">
        <f t="shared" si="9"/>
        <v>2.7134421718539604E-5</v>
      </c>
    </row>
    <row r="83" spans="1:10" ht="39" customHeight="1" x14ac:dyDescent="0.25">
      <c r="A83" s="16" t="s">
        <v>267</v>
      </c>
      <c r="B83" s="17" t="s">
        <v>268</v>
      </c>
      <c r="C83" s="16" t="s">
        <v>64</v>
      </c>
      <c r="D83" s="16" t="s">
        <v>269</v>
      </c>
      <c r="E83" s="18" t="s">
        <v>82</v>
      </c>
      <c r="F83" s="17">
        <v>3</v>
      </c>
      <c r="G83" s="19">
        <v>40.85</v>
      </c>
      <c r="H83" s="19">
        <f t="shared" si="10"/>
        <v>49.15</v>
      </c>
      <c r="I83" s="19">
        <f t="shared" si="11"/>
        <v>147.44999999999999</v>
      </c>
      <c r="J83" s="20">
        <f t="shared" si="9"/>
        <v>9.9501877204642226E-5</v>
      </c>
    </row>
    <row r="84" spans="1:10" ht="39" customHeight="1" x14ac:dyDescent="0.25">
      <c r="A84" s="16" t="s">
        <v>270</v>
      </c>
      <c r="B84" s="17" t="s">
        <v>177</v>
      </c>
      <c r="C84" s="16" t="s">
        <v>64</v>
      </c>
      <c r="D84" s="16" t="s">
        <v>178</v>
      </c>
      <c r="E84" s="18" t="s">
        <v>82</v>
      </c>
      <c r="F84" s="17">
        <v>3</v>
      </c>
      <c r="G84" s="19">
        <v>90.47</v>
      </c>
      <c r="H84" s="19">
        <f t="shared" si="10"/>
        <v>108.87</v>
      </c>
      <c r="I84" s="19">
        <f t="shared" si="11"/>
        <v>326.61</v>
      </c>
      <c r="J84" s="20">
        <f t="shared" si="9"/>
        <v>2.2040222525471822E-4</v>
      </c>
    </row>
    <row r="85" spans="1:10" ht="51.95" customHeight="1" x14ac:dyDescent="0.25">
      <c r="A85" s="16" t="s">
        <v>271</v>
      </c>
      <c r="B85" s="17" t="s">
        <v>272</v>
      </c>
      <c r="C85" s="16" t="s">
        <v>64</v>
      </c>
      <c r="D85" s="16" t="s">
        <v>273</v>
      </c>
      <c r="E85" s="18" t="s">
        <v>82</v>
      </c>
      <c r="F85" s="17">
        <v>3</v>
      </c>
      <c r="G85" s="19">
        <v>77.599999999999994</v>
      </c>
      <c r="H85" s="19">
        <f t="shared" si="10"/>
        <v>93.38</v>
      </c>
      <c r="I85" s="19">
        <f t="shared" si="11"/>
        <v>280.14</v>
      </c>
      <c r="J85" s="20">
        <f t="shared" si="9"/>
        <v>1.8904344442257357E-4</v>
      </c>
    </row>
    <row r="86" spans="1:10" ht="65.099999999999994" customHeight="1" x14ac:dyDescent="0.25">
      <c r="A86" s="16" t="s">
        <v>274</v>
      </c>
      <c r="B86" s="17" t="s">
        <v>275</v>
      </c>
      <c r="C86" s="16" t="s">
        <v>64</v>
      </c>
      <c r="D86" s="16" t="s">
        <v>276</v>
      </c>
      <c r="E86" s="18" t="s">
        <v>82</v>
      </c>
      <c r="F86" s="17">
        <v>15</v>
      </c>
      <c r="G86" s="19">
        <v>143.83000000000001</v>
      </c>
      <c r="H86" s="19">
        <f t="shared" si="10"/>
        <v>173.08</v>
      </c>
      <c r="I86" s="19">
        <f t="shared" si="11"/>
        <v>2596.1999999999998</v>
      </c>
      <c r="J86" s="20">
        <f t="shared" si="9"/>
        <v>1.7519618419714626E-3</v>
      </c>
    </row>
    <row r="87" spans="1:10" ht="24" customHeight="1" x14ac:dyDescent="0.25">
      <c r="A87" s="5" t="s">
        <v>277</v>
      </c>
      <c r="B87" s="5"/>
      <c r="C87" s="5"/>
      <c r="D87" s="5" t="s">
        <v>278</v>
      </c>
      <c r="E87" s="5"/>
      <c r="F87" s="15"/>
      <c r="G87" s="5"/>
      <c r="H87" s="5"/>
      <c r="I87" s="6">
        <v>17167.87</v>
      </c>
      <c r="J87" s="7">
        <f t="shared" si="9"/>
        <v>1.1585183401866811E-2</v>
      </c>
    </row>
    <row r="88" spans="1:10" ht="24" customHeight="1" x14ac:dyDescent="0.25">
      <c r="A88" s="5" t="s">
        <v>279</v>
      </c>
      <c r="B88" s="5"/>
      <c r="C88" s="5"/>
      <c r="D88" s="5" t="s">
        <v>280</v>
      </c>
      <c r="E88" s="5"/>
      <c r="F88" s="15"/>
      <c r="G88" s="5"/>
      <c r="H88" s="5"/>
      <c r="I88" s="6">
        <v>10884.21</v>
      </c>
      <c r="J88" s="7">
        <f t="shared" si="9"/>
        <v>7.3448581003020619E-3</v>
      </c>
    </row>
    <row r="89" spans="1:10" ht="24" customHeight="1" x14ac:dyDescent="0.25">
      <c r="A89" s="16" t="s">
        <v>281</v>
      </c>
      <c r="B89" s="17" t="s">
        <v>282</v>
      </c>
      <c r="C89" s="16" t="s">
        <v>88</v>
      </c>
      <c r="D89" s="16" t="s">
        <v>283</v>
      </c>
      <c r="E89" s="18" t="s">
        <v>82</v>
      </c>
      <c r="F89" s="17">
        <v>12</v>
      </c>
      <c r="G89" s="19">
        <v>290.82</v>
      </c>
      <c r="H89" s="19">
        <f t="shared" ref="H89:H94" si="12">TRUNC(G89 * (1 + 20.34 / 100), 2)</f>
        <v>349.97</v>
      </c>
      <c r="I89" s="19">
        <f t="shared" ref="I89:I94" si="13">TRUNC(F89 * H89, 2)</f>
        <v>4199.6400000000003</v>
      </c>
      <c r="J89" s="20">
        <f t="shared" si="9"/>
        <v>2.8339916146741524E-3</v>
      </c>
    </row>
    <row r="90" spans="1:10" ht="24" customHeight="1" x14ac:dyDescent="0.25">
      <c r="A90" s="16" t="s">
        <v>284</v>
      </c>
      <c r="B90" s="17" t="s">
        <v>285</v>
      </c>
      <c r="C90" s="16" t="s">
        <v>88</v>
      </c>
      <c r="D90" s="16" t="s">
        <v>286</v>
      </c>
      <c r="E90" s="18" t="s">
        <v>82</v>
      </c>
      <c r="F90" s="17">
        <v>12</v>
      </c>
      <c r="G90" s="19">
        <v>163.78</v>
      </c>
      <c r="H90" s="19">
        <f t="shared" si="12"/>
        <v>197.09</v>
      </c>
      <c r="I90" s="19">
        <f t="shared" si="13"/>
        <v>2365.08</v>
      </c>
      <c r="J90" s="20">
        <f t="shared" si="9"/>
        <v>1.5959979636429654E-3</v>
      </c>
    </row>
    <row r="91" spans="1:10" ht="39" customHeight="1" x14ac:dyDescent="0.25">
      <c r="A91" s="16" t="s">
        <v>287</v>
      </c>
      <c r="B91" s="17" t="s">
        <v>288</v>
      </c>
      <c r="C91" s="16" t="s">
        <v>64</v>
      </c>
      <c r="D91" s="16" t="s">
        <v>289</v>
      </c>
      <c r="E91" s="18" t="s">
        <v>71</v>
      </c>
      <c r="F91" s="17">
        <v>121.5</v>
      </c>
      <c r="G91" s="19">
        <v>10.54</v>
      </c>
      <c r="H91" s="19">
        <f t="shared" si="12"/>
        <v>12.68</v>
      </c>
      <c r="I91" s="19">
        <f t="shared" si="13"/>
        <v>1540.62</v>
      </c>
      <c r="J91" s="20">
        <f t="shared" si="9"/>
        <v>1.039637721661688E-3</v>
      </c>
    </row>
    <row r="92" spans="1:10" ht="39" customHeight="1" x14ac:dyDescent="0.25">
      <c r="A92" s="16" t="s">
        <v>290</v>
      </c>
      <c r="B92" s="17" t="s">
        <v>291</v>
      </c>
      <c r="C92" s="16" t="s">
        <v>64</v>
      </c>
      <c r="D92" s="16" t="s">
        <v>292</v>
      </c>
      <c r="E92" s="18" t="s">
        <v>82</v>
      </c>
      <c r="F92" s="17">
        <v>30</v>
      </c>
      <c r="G92" s="19">
        <v>6.68</v>
      </c>
      <c r="H92" s="19">
        <f t="shared" si="12"/>
        <v>8.0299999999999994</v>
      </c>
      <c r="I92" s="19">
        <f t="shared" si="13"/>
        <v>240.9</v>
      </c>
      <c r="J92" s="20">
        <f t="shared" si="9"/>
        <v>1.6256359592131783E-4</v>
      </c>
    </row>
    <row r="93" spans="1:10" ht="39" customHeight="1" x14ac:dyDescent="0.25">
      <c r="A93" s="16" t="s">
        <v>293</v>
      </c>
      <c r="B93" s="17" t="s">
        <v>294</v>
      </c>
      <c r="C93" s="16" t="s">
        <v>64</v>
      </c>
      <c r="D93" s="16" t="s">
        <v>295</v>
      </c>
      <c r="E93" s="18" t="s">
        <v>82</v>
      </c>
      <c r="F93" s="17">
        <v>12</v>
      </c>
      <c r="G93" s="19">
        <v>6.08</v>
      </c>
      <c r="H93" s="19">
        <f t="shared" si="12"/>
        <v>7.31</v>
      </c>
      <c r="I93" s="19">
        <f t="shared" si="13"/>
        <v>87.72</v>
      </c>
      <c r="J93" s="20">
        <f t="shared" si="9"/>
        <v>5.9195013010452468E-5</v>
      </c>
    </row>
    <row r="94" spans="1:10" ht="39" customHeight="1" x14ac:dyDescent="0.25">
      <c r="A94" s="16" t="s">
        <v>296</v>
      </c>
      <c r="B94" s="17" t="s">
        <v>297</v>
      </c>
      <c r="C94" s="16" t="s">
        <v>64</v>
      </c>
      <c r="D94" s="16" t="s">
        <v>298</v>
      </c>
      <c r="E94" s="18" t="s">
        <v>82</v>
      </c>
      <c r="F94" s="17">
        <v>9</v>
      </c>
      <c r="G94" s="19">
        <v>226.24</v>
      </c>
      <c r="H94" s="19">
        <f t="shared" si="12"/>
        <v>272.25</v>
      </c>
      <c r="I94" s="19">
        <f t="shared" si="13"/>
        <v>2450.25</v>
      </c>
      <c r="J94" s="20">
        <f t="shared" si="9"/>
        <v>1.6534721913914862E-3</v>
      </c>
    </row>
    <row r="95" spans="1:10" ht="24" customHeight="1" x14ac:dyDescent="0.25">
      <c r="A95" s="5" t="s">
        <v>299</v>
      </c>
      <c r="B95" s="5"/>
      <c r="C95" s="5"/>
      <c r="D95" s="5" t="s">
        <v>300</v>
      </c>
      <c r="E95" s="5"/>
      <c r="F95" s="15"/>
      <c r="G95" s="5"/>
      <c r="H95" s="5"/>
      <c r="I95" s="6">
        <v>2612.31</v>
      </c>
      <c r="J95" s="7">
        <f t="shared" si="9"/>
        <v>1.7628331559203726E-3</v>
      </c>
    </row>
    <row r="96" spans="1:10" ht="39" customHeight="1" x14ac:dyDescent="0.25">
      <c r="A96" s="16" t="s">
        <v>301</v>
      </c>
      <c r="B96" s="17" t="s">
        <v>302</v>
      </c>
      <c r="C96" s="16" t="s">
        <v>64</v>
      </c>
      <c r="D96" s="16" t="s">
        <v>303</v>
      </c>
      <c r="E96" s="18" t="s">
        <v>71</v>
      </c>
      <c r="F96" s="17">
        <v>27</v>
      </c>
      <c r="G96" s="19">
        <v>17.309999999999999</v>
      </c>
      <c r="H96" s="19">
        <f t="shared" ref="H96:H105" si="14">TRUNC(G96 * (1 + 20.34 / 100), 2)</f>
        <v>20.83</v>
      </c>
      <c r="I96" s="19">
        <f t="shared" ref="I96:I105" si="15">TRUNC(F96 * H96, 2)</f>
        <v>562.41</v>
      </c>
      <c r="J96" s="20">
        <f t="shared" si="9"/>
        <v>3.7952425065217253E-4</v>
      </c>
    </row>
    <row r="97" spans="1:10" ht="26.1" customHeight="1" x14ac:dyDescent="0.25">
      <c r="A97" s="16" t="s">
        <v>304</v>
      </c>
      <c r="B97" s="17" t="s">
        <v>305</v>
      </c>
      <c r="C97" s="16" t="s">
        <v>64</v>
      </c>
      <c r="D97" s="16" t="s">
        <v>306</v>
      </c>
      <c r="E97" s="18" t="s">
        <v>71</v>
      </c>
      <c r="F97" s="17">
        <v>9</v>
      </c>
      <c r="G97" s="19">
        <v>5.58</v>
      </c>
      <c r="H97" s="19">
        <f t="shared" si="14"/>
        <v>6.71</v>
      </c>
      <c r="I97" s="19">
        <f t="shared" si="15"/>
        <v>60.39</v>
      </c>
      <c r="J97" s="20">
        <f t="shared" si="9"/>
        <v>4.0752243909042688E-5</v>
      </c>
    </row>
    <row r="98" spans="1:10" ht="39" customHeight="1" x14ac:dyDescent="0.25">
      <c r="A98" s="16" t="s">
        <v>307</v>
      </c>
      <c r="B98" s="17" t="s">
        <v>308</v>
      </c>
      <c r="C98" s="16" t="s">
        <v>64</v>
      </c>
      <c r="D98" s="16" t="s">
        <v>309</v>
      </c>
      <c r="E98" s="18" t="s">
        <v>82</v>
      </c>
      <c r="F98" s="17">
        <v>12</v>
      </c>
      <c r="G98" s="19">
        <v>119.39</v>
      </c>
      <c r="H98" s="19">
        <f t="shared" si="14"/>
        <v>143.66999999999999</v>
      </c>
      <c r="I98" s="19">
        <f t="shared" si="15"/>
        <v>1724.04</v>
      </c>
      <c r="J98" s="20">
        <f t="shared" si="9"/>
        <v>1.1634127933258149E-3</v>
      </c>
    </row>
    <row r="99" spans="1:10" ht="26.1" customHeight="1" x14ac:dyDescent="0.25">
      <c r="A99" s="16" t="s">
        <v>310</v>
      </c>
      <c r="B99" s="17" t="s">
        <v>311</v>
      </c>
      <c r="C99" s="16" t="s">
        <v>64</v>
      </c>
      <c r="D99" s="16" t="s">
        <v>312</v>
      </c>
      <c r="E99" s="18" t="s">
        <v>82</v>
      </c>
      <c r="F99" s="17">
        <v>3</v>
      </c>
      <c r="G99" s="19">
        <v>10.039999999999999</v>
      </c>
      <c r="H99" s="19">
        <f t="shared" si="14"/>
        <v>12.08</v>
      </c>
      <c r="I99" s="19">
        <f t="shared" si="15"/>
        <v>36.24</v>
      </c>
      <c r="J99" s="20">
        <f t="shared" si="9"/>
        <v>2.4455395251924278E-5</v>
      </c>
    </row>
    <row r="100" spans="1:10" ht="26.1" customHeight="1" x14ac:dyDescent="0.25">
      <c r="A100" s="16" t="s">
        <v>313</v>
      </c>
      <c r="B100" s="17" t="s">
        <v>314</v>
      </c>
      <c r="C100" s="16" t="s">
        <v>64</v>
      </c>
      <c r="D100" s="16" t="s">
        <v>315</v>
      </c>
      <c r="E100" s="18" t="s">
        <v>82</v>
      </c>
      <c r="F100" s="17">
        <v>3</v>
      </c>
      <c r="G100" s="19">
        <v>5.95</v>
      </c>
      <c r="H100" s="19">
        <f t="shared" si="14"/>
        <v>7.16</v>
      </c>
      <c r="I100" s="19">
        <f t="shared" si="15"/>
        <v>21.48</v>
      </c>
      <c r="J100" s="20">
        <f t="shared" si="9"/>
        <v>1.4495085265213397E-5</v>
      </c>
    </row>
    <row r="101" spans="1:10" ht="39" customHeight="1" x14ac:dyDescent="0.25">
      <c r="A101" s="16" t="s">
        <v>316</v>
      </c>
      <c r="B101" s="17" t="s">
        <v>317</v>
      </c>
      <c r="C101" s="16" t="s">
        <v>64</v>
      </c>
      <c r="D101" s="16" t="s">
        <v>318</v>
      </c>
      <c r="E101" s="18" t="s">
        <v>82</v>
      </c>
      <c r="F101" s="17">
        <v>6</v>
      </c>
      <c r="G101" s="19">
        <v>3.92</v>
      </c>
      <c r="H101" s="19">
        <f t="shared" si="14"/>
        <v>4.71</v>
      </c>
      <c r="I101" s="19">
        <f t="shared" si="15"/>
        <v>28.26</v>
      </c>
      <c r="J101" s="20">
        <f t="shared" si="9"/>
        <v>1.9070349608702542E-5</v>
      </c>
    </row>
    <row r="102" spans="1:10" ht="39" customHeight="1" x14ac:dyDescent="0.25">
      <c r="A102" s="16" t="s">
        <v>319</v>
      </c>
      <c r="B102" s="17" t="s">
        <v>294</v>
      </c>
      <c r="C102" s="16" t="s">
        <v>64</v>
      </c>
      <c r="D102" s="16" t="s">
        <v>295</v>
      </c>
      <c r="E102" s="18" t="s">
        <v>82</v>
      </c>
      <c r="F102" s="17">
        <v>3</v>
      </c>
      <c r="G102" s="19">
        <v>6.08</v>
      </c>
      <c r="H102" s="19">
        <f t="shared" si="14"/>
        <v>7.31</v>
      </c>
      <c r="I102" s="19">
        <f t="shared" si="15"/>
        <v>21.93</v>
      </c>
      <c r="J102" s="20">
        <f t="shared" si="9"/>
        <v>1.4798753252613117E-5</v>
      </c>
    </row>
    <row r="103" spans="1:10" ht="39" customHeight="1" x14ac:dyDescent="0.25">
      <c r="A103" s="16" t="s">
        <v>320</v>
      </c>
      <c r="B103" s="17" t="s">
        <v>321</v>
      </c>
      <c r="C103" s="16" t="s">
        <v>64</v>
      </c>
      <c r="D103" s="16" t="s">
        <v>322</v>
      </c>
      <c r="E103" s="18" t="s">
        <v>82</v>
      </c>
      <c r="F103" s="17">
        <v>12</v>
      </c>
      <c r="G103" s="19">
        <v>4.1399999999999997</v>
      </c>
      <c r="H103" s="19">
        <f t="shared" si="14"/>
        <v>4.9800000000000004</v>
      </c>
      <c r="I103" s="19">
        <f t="shared" si="15"/>
        <v>59.76</v>
      </c>
      <c r="J103" s="20">
        <f t="shared" si="9"/>
        <v>4.0327108726683075E-5</v>
      </c>
    </row>
    <row r="104" spans="1:10" ht="39" customHeight="1" x14ac:dyDescent="0.25">
      <c r="A104" s="16" t="s">
        <v>323</v>
      </c>
      <c r="B104" s="17" t="s">
        <v>324</v>
      </c>
      <c r="C104" s="16" t="s">
        <v>64</v>
      </c>
      <c r="D104" s="16" t="s">
        <v>325</v>
      </c>
      <c r="E104" s="18" t="s">
        <v>82</v>
      </c>
      <c r="F104" s="17">
        <v>9</v>
      </c>
      <c r="G104" s="19">
        <v>5.78</v>
      </c>
      <c r="H104" s="19">
        <f t="shared" si="14"/>
        <v>6.95</v>
      </c>
      <c r="I104" s="19">
        <f t="shared" si="15"/>
        <v>62.55</v>
      </c>
      <c r="J104" s="20">
        <f t="shared" si="9"/>
        <v>4.2209850248561351E-5</v>
      </c>
    </row>
    <row r="105" spans="1:10" ht="26.1" customHeight="1" x14ac:dyDescent="0.25">
      <c r="A105" s="16" t="s">
        <v>326</v>
      </c>
      <c r="B105" s="17" t="s">
        <v>327</v>
      </c>
      <c r="C105" s="16" t="s">
        <v>64</v>
      </c>
      <c r="D105" s="16" t="s">
        <v>328</v>
      </c>
      <c r="E105" s="18" t="s">
        <v>82</v>
      </c>
      <c r="F105" s="17">
        <v>3</v>
      </c>
      <c r="G105" s="19">
        <v>9.77</v>
      </c>
      <c r="H105" s="19">
        <f t="shared" si="14"/>
        <v>11.75</v>
      </c>
      <c r="I105" s="19">
        <f t="shared" si="15"/>
        <v>35.25</v>
      </c>
      <c r="J105" s="20">
        <f t="shared" si="9"/>
        <v>2.3787325679644888E-5</v>
      </c>
    </row>
    <row r="106" spans="1:10" ht="24" customHeight="1" x14ac:dyDescent="0.25">
      <c r="A106" s="5" t="s">
        <v>329</v>
      </c>
      <c r="B106" s="5"/>
      <c r="C106" s="5"/>
      <c r="D106" s="5" t="s">
        <v>330</v>
      </c>
      <c r="E106" s="5"/>
      <c r="F106" s="15"/>
      <c r="G106" s="5"/>
      <c r="H106" s="5"/>
      <c r="I106" s="6">
        <v>3671.35</v>
      </c>
      <c r="J106" s="7">
        <f t="shared" si="9"/>
        <v>2.4774921456443763E-3</v>
      </c>
    </row>
    <row r="107" spans="1:10" ht="39" customHeight="1" x14ac:dyDescent="0.25">
      <c r="A107" s="16" t="s">
        <v>331</v>
      </c>
      <c r="B107" s="17" t="s">
        <v>332</v>
      </c>
      <c r="C107" s="16" t="s">
        <v>64</v>
      </c>
      <c r="D107" s="16" t="s">
        <v>333</v>
      </c>
      <c r="E107" s="18" t="s">
        <v>71</v>
      </c>
      <c r="F107" s="17">
        <v>15.6</v>
      </c>
      <c r="G107" s="19">
        <v>32.04</v>
      </c>
      <c r="H107" s="19">
        <f>TRUNC(G107 * (1 + 20.34 / 100), 2)</f>
        <v>38.549999999999997</v>
      </c>
      <c r="I107" s="19">
        <f>TRUNC(F107 * H107, 2)</f>
        <v>601.38</v>
      </c>
      <c r="J107" s="20">
        <f t="shared" si="9"/>
        <v>4.0582189836098847E-4</v>
      </c>
    </row>
    <row r="108" spans="1:10" ht="39" customHeight="1" x14ac:dyDescent="0.25">
      <c r="A108" s="16" t="s">
        <v>334</v>
      </c>
      <c r="B108" s="17" t="s">
        <v>335</v>
      </c>
      <c r="C108" s="16" t="s">
        <v>64</v>
      </c>
      <c r="D108" s="16" t="s">
        <v>336</v>
      </c>
      <c r="E108" s="18" t="s">
        <v>71</v>
      </c>
      <c r="F108" s="17">
        <v>58.5</v>
      </c>
      <c r="G108" s="19">
        <v>23.03</v>
      </c>
      <c r="H108" s="19">
        <f>TRUNC(G108 * (1 + 20.34 / 100), 2)</f>
        <v>27.71</v>
      </c>
      <c r="I108" s="19">
        <f>TRUNC(F108 * H108, 2)</f>
        <v>1621.03</v>
      </c>
      <c r="J108" s="20">
        <f t="shared" si="9"/>
        <v>1.0938998169212695E-3</v>
      </c>
    </row>
    <row r="109" spans="1:10" ht="39" customHeight="1" x14ac:dyDescent="0.25">
      <c r="A109" s="16" t="s">
        <v>337</v>
      </c>
      <c r="B109" s="17" t="s">
        <v>338</v>
      </c>
      <c r="C109" s="16" t="s">
        <v>64</v>
      </c>
      <c r="D109" s="16" t="s">
        <v>339</v>
      </c>
      <c r="E109" s="18" t="s">
        <v>71</v>
      </c>
      <c r="F109" s="17">
        <v>9</v>
      </c>
      <c r="G109" s="19">
        <v>17.47</v>
      </c>
      <c r="H109" s="19">
        <f>TRUNC(G109 * (1 + 20.34 / 100), 2)</f>
        <v>21.02</v>
      </c>
      <c r="I109" s="19">
        <f>TRUNC(F109 * H109, 2)</f>
        <v>189.18</v>
      </c>
      <c r="J109" s="20">
        <f t="shared" si="9"/>
        <v>1.2766202190284313E-4</v>
      </c>
    </row>
    <row r="110" spans="1:10" ht="39" customHeight="1" x14ac:dyDescent="0.25">
      <c r="A110" s="16" t="s">
        <v>340</v>
      </c>
      <c r="B110" s="17" t="s">
        <v>341</v>
      </c>
      <c r="C110" s="16" t="s">
        <v>64</v>
      </c>
      <c r="D110" s="16" t="s">
        <v>342</v>
      </c>
      <c r="E110" s="18" t="s">
        <v>82</v>
      </c>
      <c r="F110" s="17">
        <v>3</v>
      </c>
      <c r="G110" s="19">
        <v>37.19</v>
      </c>
      <c r="H110" s="19">
        <f>TRUNC(G110 * (1 + 20.34 / 100), 2)</f>
        <v>44.75</v>
      </c>
      <c r="I110" s="19">
        <f>TRUNC(F110 * H110, 2)</f>
        <v>134.25</v>
      </c>
      <c r="J110" s="20">
        <f t="shared" si="9"/>
        <v>9.0594282907583719E-5</v>
      </c>
    </row>
    <row r="111" spans="1:10" ht="51.95" customHeight="1" x14ac:dyDescent="0.25">
      <c r="A111" s="16" t="s">
        <v>343</v>
      </c>
      <c r="B111" s="17" t="s">
        <v>344</v>
      </c>
      <c r="C111" s="16" t="s">
        <v>64</v>
      </c>
      <c r="D111" s="16" t="s">
        <v>345</v>
      </c>
      <c r="E111" s="18" t="s">
        <v>82</v>
      </c>
      <c r="F111" s="17">
        <v>3</v>
      </c>
      <c r="G111" s="19">
        <v>311.76</v>
      </c>
      <c r="H111" s="19">
        <f>TRUNC(G111 * (1 + 20.34 / 100), 2)</f>
        <v>375.17</v>
      </c>
      <c r="I111" s="19">
        <f>TRUNC(F111 * H111, 2)</f>
        <v>1125.51</v>
      </c>
      <c r="J111" s="20">
        <f t="shared" si="9"/>
        <v>7.5951412555169131E-4</v>
      </c>
    </row>
    <row r="112" spans="1:10" ht="24" customHeight="1" x14ac:dyDescent="0.25">
      <c r="A112" s="5" t="s">
        <v>346</v>
      </c>
      <c r="B112" s="5"/>
      <c r="C112" s="5"/>
      <c r="D112" s="5" t="s">
        <v>347</v>
      </c>
      <c r="E112" s="5"/>
      <c r="F112" s="15"/>
      <c r="G112" s="5"/>
      <c r="H112" s="5"/>
      <c r="I112" s="6">
        <v>7469.07</v>
      </c>
      <c r="J112" s="7">
        <f t="shared" si="9"/>
        <v>5.0402610103280916E-3</v>
      </c>
    </row>
    <row r="113" spans="1:10" ht="65.099999999999994" customHeight="1" x14ac:dyDescent="0.25">
      <c r="A113" s="16" t="s">
        <v>348</v>
      </c>
      <c r="B113" s="17" t="s">
        <v>349</v>
      </c>
      <c r="C113" s="16" t="s">
        <v>64</v>
      </c>
      <c r="D113" s="16" t="s">
        <v>350</v>
      </c>
      <c r="E113" s="18" t="s">
        <v>82</v>
      </c>
      <c r="F113" s="17">
        <v>3</v>
      </c>
      <c r="G113" s="19">
        <v>923.69</v>
      </c>
      <c r="H113" s="19">
        <f>TRUNC(G113 * (1 + 20.34 / 100), 2)</f>
        <v>1111.56</v>
      </c>
      <c r="I113" s="19">
        <f>TRUNC(F113 * H113, 2)</f>
        <v>3334.68</v>
      </c>
      <c r="J113" s="20">
        <f t="shared" si="9"/>
        <v>2.2503012538268997E-3</v>
      </c>
    </row>
    <row r="114" spans="1:10" ht="39" customHeight="1" x14ac:dyDescent="0.25">
      <c r="A114" s="16" t="s">
        <v>351</v>
      </c>
      <c r="B114" s="17" t="s">
        <v>352</v>
      </c>
      <c r="C114" s="16" t="s">
        <v>64</v>
      </c>
      <c r="D114" s="16" t="s">
        <v>353</v>
      </c>
      <c r="E114" s="18" t="s">
        <v>71</v>
      </c>
      <c r="F114" s="17">
        <v>28.38</v>
      </c>
      <c r="G114" s="19">
        <v>121.06</v>
      </c>
      <c r="H114" s="19">
        <f>TRUNC(G114 * (1 + 20.34 / 100), 2)</f>
        <v>145.68</v>
      </c>
      <c r="I114" s="19">
        <f>TRUNC(F114 * H114, 2)</f>
        <v>4134.3900000000003</v>
      </c>
      <c r="J114" s="20">
        <f t="shared" si="9"/>
        <v>2.7899597565011927E-3</v>
      </c>
    </row>
    <row r="115" spans="1:10" ht="24" customHeight="1" x14ac:dyDescent="0.25">
      <c r="A115" s="5" t="s">
        <v>23</v>
      </c>
      <c r="B115" s="5"/>
      <c r="C115" s="5"/>
      <c r="D115" s="5" t="s">
        <v>24</v>
      </c>
      <c r="E115" s="5"/>
      <c r="F115" s="15"/>
      <c r="G115" s="5"/>
      <c r="H115" s="5"/>
      <c r="I115" s="6">
        <v>193262.14</v>
      </c>
      <c r="J115" s="7">
        <f t="shared" si="9"/>
        <v>0.13041672243191846</v>
      </c>
    </row>
    <row r="116" spans="1:10" ht="24" customHeight="1" x14ac:dyDescent="0.25">
      <c r="A116" s="5" t="s">
        <v>354</v>
      </c>
      <c r="B116" s="5"/>
      <c r="C116" s="5"/>
      <c r="D116" s="5" t="s">
        <v>355</v>
      </c>
      <c r="E116" s="5"/>
      <c r="F116" s="15"/>
      <c r="G116" s="5"/>
      <c r="H116" s="5"/>
      <c r="I116" s="6">
        <v>94233.66</v>
      </c>
      <c r="J116" s="7">
        <f t="shared" si="9"/>
        <v>6.3590546394465972E-2</v>
      </c>
    </row>
    <row r="117" spans="1:10" ht="39" customHeight="1" x14ac:dyDescent="0.25">
      <c r="A117" s="16" t="s">
        <v>356</v>
      </c>
      <c r="B117" s="17" t="s">
        <v>357</v>
      </c>
      <c r="C117" s="16" t="s">
        <v>64</v>
      </c>
      <c r="D117" s="16" t="s">
        <v>358</v>
      </c>
      <c r="E117" s="18" t="s">
        <v>66</v>
      </c>
      <c r="F117" s="17">
        <v>18.37</v>
      </c>
      <c r="G117" s="19">
        <v>109.46</v>
      </c>
      <c r="H117" s="19">
        <f t="shared" ref="H117:H136" si="16">TRUNC(G117 * (1 + 20.34 / 100), 2)</f>
        <v>131.72</v>
      </c>
      <c r="I117" s="19">
        <f t="shared" ref="I117:I136" si="17">TRUNC(F117 * H117, 2)</f>
        <v>2419.69</v>
      </c>
      <c r="J117" s="20">
        <f t="shared" si="9"/>
        <v>1.6328497609582962E-3</v>
      </c>
    </row>
    <row r="118" spans="1:10" ht="51.95" customHeight="1" x14ac:dyDescent="0.25">
      <c r="A118" s="16" t="s">
        <v>359</v>
      </c>
      <c r="B118" s="17" t="s">
        <v>360</v>
      </c>
      <c r="C118" s="16" t="s">
        <v>64</v>
      </c>
      <c r="D118" s="16" t="s">
        <v>361</v>
      </c>
      <c r="E118" s="18" t="s">
        <v>66</v>
      </c>
      <c r="F118" s="17">
        <v>1.8</v>
      </c>
      <c r="G118" s="19">
        <v>118.73</v>
      </c>
      <c r="H118" s="19">
        <f t="shared" si="16"/>
        <v>142.87</v>
      </c>
      <c r="I118" s="19">
        <f t="shared" si="17"/>
        <v>257.16000000000003</v>
      </c>
      <c r="J118" s="20">
        <f t="shared" si="9"/>
        <v>1.7353613253269447E-4</v>
      </c>
    </row>
    <row r="119" spans="1:10" ht="39" customHeight="1" x14ac:dyDescent="0.25">
      <c r="A119" s="16" t="s">
        <v>362</v>
      </c>
      <c r="B119" s="17" t="s">
        <v>363</v>
      </c>
      <c r="C119" s="16" t="s">
        <v>64</v>
      </c>
      <c r="D119" s="16" t="s">
        <v>364</v>
      </c>
      <c r="E119" s="18" t="s">
        <v>66</v>
      </c>
      <c r="F119" s="17">
        <v>23.6</v>
      </c>
      <c r="G119" s="19">
        <v>256.19</v>
      </c>
      <c r="H119" s="19">
        <f t="shared" si="16"/>
        <v>308.29000000000002</v>
      </c>
      <c r="I119" s="19">
        <f t="shared" si="17"/>
        <v>7275.64</v>
      </c>
      <c r="J119" s="20">
        <f t="shared" si="9"/>
        <v>4.9097310129886966E-3</v>
      </c>
    </row>
    <row r="120" spans="1:10" ht="39" customHeight="1" x14ac:dyDescent="0.25">
      <c r="A120" s="16" t="s">
        <v>365</v>
      </c>
      <c r="B120" s="17" t="s">
        <v>137</v>
      </c>
      <c r="C120" s="16" t="s">
        <v>64</v>
      </c>
      <c r="D120" s="16" t="s">
        <v>138</v>
      </c>
      <c r="E120" s="18" t="s">
        <v>127</v>
      </c>
      <c r="F120" s="17">
        <v>3.35</v>
      </c>
      <c r="G120" s="19">
        <v>13.7</v>
      </c>
      <c r="H120" s="19">
        <f t="shared" si="16"/>
        <v>16.48</v>
      </c>
      <c r="I120" s="19">
        <f t="shared" si="17"/>
        <v>55.2</v>
      </c>
      <c r="J120" s="20">
        <f t="shared" si="9"/>
        <v>3.7249939787699228E-5</v>
      </c>
    </row>
    <row r="121" spans="1:10" ht="39" customHeight="1" x14ac:dyDescent="0.25">
      <c r="A121" s="16" t="s">
        <v>366</v>
      </c>
      <c r="B121" s="17" t="s">
        <v>152</v>
      </c>
      <c r="C121" s="16" t="s">
        <v>64</v>
      </c>
      <c r="D121" s="16" t="s">
        <v>153</v>
      </c>
      <c r="E121" s="18" t="s">
        <v>127</v>
      </c>
      <c r="F121" s="17">
        <v>37.975000000000001</v>
      </c>
      <c r="G121" s="19">
        <v>13.41</v>
      </c>
      <c r="H121" s="19">
        <f t="shared" si="16"/>
        <v>16.13</v>
      </c>
      <c r="I121" s="19">
        <f t="shared" si="17"/>
        <v>612.53</v>
      </c>
      <c r="J121" s="20">
        <f t="shared" si="9"/>
        <v>4.1334611627100377E-4</v>
      </c>
    </row>
    <row r="122" spans="1:10" ht="39" customHeight="1" x14ac:dyDescent="0.25">
      <c r="A122" s="16" t="s">
        <v>367</v>
      </c>
      <c r="B122" s="17" t="s">
        <v>155</v>
      </c>
      <c r="C122" s="16" t="s">
        <v>64</v>
      </c>
      <c r="D122" s="16" t="s">
        <v>156</v>
      </c>
      <c r="E122" s="18" t="s">
        <v>127</v>
      </c>
      <c r="F122" s="17">
        <v>41.47</v>
      </c>
      <c r="G122" s="19">
        <v>12.94</v>
      </c>
      <c r="H122" s="19">
        <f t="shared" si="16"/>
        <v>15.57</v>
      </c>
      <c r="I122" s="19">
        <f t="shared" si="17"/>
        <v>645.67999999999995</v>
      </c>
      <c r="J122" s="20">
        <f t="shared" si="9"/>
        <v>4.3571632467611661E-4</v>
      </c>
    </row>
    <row r="123" spans="1:10" ht="39" customHeight="1" x14ac:dyDescent="0.25">
      <c r="A123" s="16" t="s">
        <v>368</v>
      </c>
      <c r="B123" s="17" t="s">
        <v>125</v>
      </c>
      <c r="C123" s="16" t="s">
        <v>64</v>
      </c>
      <c r="D123" s="16" t="s">
        <v>126</v>
      </c>
      <c r="E123" s="18" t="s">
        <v>127</v>
      </c>
      <c r="F123" s="17">
        <v>115.42400000000001</v>
      </c>
      <c r="G123" s="19">
        <v>11.73</v>
      </c>
      <c r="H123" s="19">
        <f t="shared" si="16"/>
        <v>14.11</v>
      </c>
      <c r="I123" s="19">
        <f t="shared" si="17"/>
        <v>1628.63</v>
      </c>
      <c r="J123" s="20">
        <f t="shared" si="9"/>
        <v>1.0990284318195761E-3</v>
      </c>
    </row>
    <row r="124" spans="1:10" ht="39" customHeight="1" x14ac:dyDescent="0.25">
      <c r="A124" s="16" t="s">
        <v>369</v>
      </c>
      <c r="B124" s="17" t="s">
        <v>159</v>
      </c>
      <c r="C124" s="16" t="s">
        <v>64</v>
      </c>
      <c r="D124" s="16" t="s">
        <v>160</v>
      </c>
      <c r="E124" s="18" t="s">
        <v>127</v>
      </c>
      <c r="F124" s="17">
        <v>75.825999999999993</v>
      </c>
      <c r="G124" s="19">
        <v>9.99</v>
      </c>
      <c r="H124" s="19">
        <f t="shared" si="16"/>
        <v>12.02</v>
      </c>
      <c r="I124" s="19">
        <f t="shared" si="17"/>
        <v>911.42</v>
      </c>
      <c r="J124" s="20">
        <f t="shared" si="9"/>
        <v>6.1504239350189914E-4</v>
      </c>
    </row>
    <row r="125" spans="1:10" ht="39" customHeight="1" x14ac:dyDescent="0.25">
      <c r="A125" s="16" t="s">
        <v>370</v>
      </c>
      <c r="B125" s="17" t="s">
        <v>140</v>
      </c>
      <c r="C125" s="16" t="s">
        <v>64</v>
      </c>
      <c r="D125" s="16" t="s">
        <v>371</v>
      </c>
      <c r="E125" s="18" t="s">
        <v>78</v>
      </c>
      <c r="F125" s="17">
        <v>6.0789999999999997</v>
      </c>
      <c r="G125" s="19">
        <v>477.7</v>
      </c>
      <c r="H125" s="19">
        <f t="shared" si="16"/>
        <v>574.86</v>
      </c>
      <c r="I125" s="19">
        <f t="shared" si="17"/>
        <v>3494.57</v>
      </c>
      <c r="J125" s="20">
        <f t="shared" si="9"/>
        <v>2.3581978638387699E-3</v>
      </c>
    </row>
    <row r="126" spans="1:10" ht="26.1" customHeight="1" x14ac:dyDescent="0.25">
      <c r="A126" s="16" t="s">
        <v>372</v>
      </c>
      <c r="B126" s="17" t="s">
        <v>143</v>
      </c>
      <c r="C126" s="16" t="s">
        <v>64</v>
      </c>
      <c r="D126" s="16" t="s">
        <v>144</v>
      </c>
      <c r="E126" s="18" t="s">
        <v>78</v>
      </c>
      <c r="F126" s="17">
        <v>6.0789999999999997</v>
      </c>
      <c r="G126" s="19">
        <v>166.43</v>
      </c>
      <c r="H126" s="19">
        <f t="shared" si="16"/>
        <v>200.28</v>
      </c>
      <c r="I126" s="19">
        <f t="shared" si="17"/>
        <v>1217.5</v>
      </c>
      <c r="J126" s="20">
        <f t="shared" si="9"/>
        <v>8.2159061035369226E-4</v>
      </c>
    </row>
    <row r="127" spans="1:10" ht="51.95" customHeight="1" x14ac:dyDescent="0.25">
      <c r="A127" s="16" t="s">
        <v>373</v>
      </c>
      <c r="B127" s="17" t="s">
        <v>374</v>
      </c>
      <c r="C127" s="16" t="s">
        <v>64</v>
      </c>
      <c r="D127" s="16" t="s">
        <v>375</v>
      </c>
      <c r="E127" s="18" t="s">
        <v>66</v>
      </c>
      <c r="F127" s="17">
        <v>57.3</v>
      </c>
      <c r="G127" s="19">
        <v>71.42</v>
      </c>
      <c r="H127" s="19">
        <f t="shared" si="16"/>
        <v>85.94</v>
      </c>
      <c r="I127" s="19">
        <f t="shared" si="17"/>
        <v>4924.3599999999997</v>
      </c>
      <c r="J127" s="20">
        <f t="shared" si="9"/>
        <v>3.323045534292655E-3</v>
      </c>
    </row>
    <row r="128" spans="1:10" ht="39" customHeight="1" x14ac:dyDescent="0.25">
      <c r="A128" s="16" t="s">
        <v>376</v>
      </c>
      <c r="B128" s="17" t="s">
        <v>377</v>
      </c>
      <c r="C128" s="16" t="s">
        <v>64</v>
      </c>
      <c r="D128" s="16" t="s">
        <v>378</v>
      </c>
      <c r="E128" s="18" t="s">
        <v>66</v>
      </c>
      <c r="F128" s="17">
        <v>170</v>
      </c>
      <c r="G128" s="19">
        <v>37.04</v>
      </c>
      <c r="H128" s="19">
        <f t="shared" si="16"/>
        <v>44.57</v>
      </c>
      <c r="I128" s="19">
        <f t="shared" si="17"/>
        <v>7576.9</v>
      </c>
      <c r="J128" s="20">
        <f t="shared" si="9"/>
        <v>5.1130266082865632E-3</v>
      </c>
    </row>
    <row r="129" spans="1:10" ht="51.95" customHeight="1" x14ac:dyDescent="0.25">
      <c r="A129" s="16" t="s">
        <v>379</v>
      </c>
      <c r="B129" s="17" t="s">
        <v>380</v>
      </c>
      <c r="C129" s="16" t="s">
        <v>116</v>
      </c>
      <c r="D129" s="16" t="s">
        <v>381</v>
      </c>
      <c r="E129" s="18" t="s">
        <v>66</v>
      </c>
      <c r="F129" s="17">
        <v>59.725000000000001</v>
      </c>
      <c r="G129" s="19">
        <v>159.85</v>
      </c>
      <c r="H129" s="19">
        <f t="shared" si="16"/>
        <v>192.36</v>
      </c>
      <c r="I129" s="19">
        <f t="shared" si="17"/>
        <v>11488.7</v>
      </c>
      <c r="J129" s="20">
        <f t="shared" si="9"/>
        <v>7.7527786818648581E-3</v>
      </c>
    </row>
    <row r="130" spans="1:10" ht="26.1" customHeight="1" x14ac:dyDescent="0.25">
      <c r="A130" s="16" t="s">
        <v>382</v>
      </c>
      <c r="B130" s="17" t="s">
        <v>182</v>
      </c>
      <c r="C130" s="16" t="s">
        <v>64</v>
      </c>
      <c r="D130" s="16" t="s">
        <v>183</v>
      </c>
      <c r="E130" s="18" t="s">
        <v>66</v>
      </c>
      <c r="F130" s="17">
        <v>52.51</v>
      </c>
      <c r="G130" s="19">
        <v>27.25</v>
      </c>
      <c r="H130" s="19">
        <f t="shared" si="16"/>
        <v>32.79</v>
      </c>
      <c r="I130" s="19">
        <f t="shared" si="17"/>
        <v>1721.8</v>
      </c>
      <c r="J130" s="20">
        <f t="shared" si="9"/>
        <v>1.1619012015663139E-3</v>
      </c>
    </row>
    <row r="131" spans="1:10" ht="39" customHeight="1" x14ac:dyDescent="0.25">
      <c r="A131" s="16" t="s">
        <v>383</v>
      </c>
      <c r="B131" s="17" t="s">
        <v>384</v>
      </c>
      <c r="C131" s="16" t="s">
        <v>64</v>
      </c>
      <c r="D131" s="16" t="s">
        <v>385</v>
      </c>
      <c r="E131" s="18" t="s">
        <v>78</v>
      </c>
      <c r="F131" s="17">
        <v>5.98</v>
      </c>
      <c r="G131" s="19">
        <v>476.99</v>
      </c>
      <c r="H131" s="19">
        <f t="shared" si="16"/>
        <v>574</v>
      </c>
      <c r="I131" s="19">
        <f t="shared" si="17"/>
        <v>3432.52</v>
      </c>
      <c r="J131" s="20">
        <f t="shared" si="9"/>
        <v>2.3163254224650969E-3</v>
      </c>
    </row>
    <row r="132" spans="1:10" ht="26.1" customHeight="1" x14ac:dyDescent="0.25">
      <c r="A132" s="16" t="s">
        <v>386</v>
      </c>
      <c r="B132" s="17" t="s">
        <v>387</v>
      </c>
      <c r="C132" s="16" t="s">
        <v>88</v>
      </c>
      <c r="D132" s="16" t="s">
        <v>388</v>
      </c>
      <c r="E132" s="18" t="s">
        <v>66</v>
      </c>
      <c r="F132" s="17">
        <v>27.5</v>
      </c>
      <c r="G132" s="19">
        <v>172.88</v>
      </c>
      <c r="H132" s="19">
        <f t="shared" si="16"/>
        <v>208.04</v>
      </c>
      <c r="I132" s="19">
        <f t="shared" si="17"/>
        <v>5721.1</v>
      </c>
      <c r="J132" s="20">
        <f t="shared" si="9"/>
        <v>3.86069982825011E-3</v>
      </c>
    </row>
    <row r="133" spans="1:10" ht="26.1" customHeight="1" x14ac:dyDescent="0.25">
      <c r="A133" s="16" t="s">
        <v>389</v>
      </c>
      <c r="B133" s="17" t="s">
        <v>390</v>
      </c>
      <c r="C133" s="16" t="s">
        <v>88</v>
      </c>
      <c r="D133" s="16" t="s">
        <v>391</v>
      </c>
      <c r="E133" s="18" t="s">
        <v>66</v>
      </c>
      <c r="F133" s="17">
        <v>84.34</v>
      </c>
      <c r="G133" s="19">
        <v>119.28</v>
      </c>
      <c r="H133" s="19">
        <f t="shared" si="16"/>
        <v>143.54</v>
      </c>
      <c r="I133" s="19">
        <f t="shared" si="17"/>
        <v>12106.16</v>
      </c>
      <c r="J133" s="20">
        <f t="shared" ref="J133:J196" si="18">I133 / 1481881.59</f>
        <v>8.169451649642263E-3</v>
      </c>
    </row>
    <row r="134" spans="1:10" ht="65.099999999999994" customHeight="1" x14ac:dyDescent="0.25">
      <c r="A134" s="16" t="s">
        <v>392</v>
      </c>
      <c r="B134" s="17" t="s">
        <v>393</v>
      </c>
      <c r="C134" s="16" t="s">
        <v>116</v>
      </c>
      <c r="D134" s="16" t="s">
        <v>394</v>
      </c>
      <c r="E134" s="18" t="s">
        <v>66</v>
      </c>
      <c r="F134" s="17">
        <v>64.25</v>
      </c>
      <c r="G134" s="19">
        <v>120.61</v>
      </c>
      <c r="H134" s="19">
        <f t="shared" si="16"/>
        <v>145.13999999999999</v>
      </c>
      <c r="I134" s="19">
        <f t="shared" si="17"/>
        <v>9325.24</v>
      </c>
      <c r="J134" s="20">
        <f t="shared" si="18"/>
        <v>6.2928374729319626E-3</v>
      </c>
    </row>
    <row r="135" spans="1:10" ht="39" customHeight="1" x14ac:dyDescent="0.25">
      <c r="A135" s="16" t="s">
        <v>395</v>
      </c>
      <c r="B135" s="17" t="s">
        <v>396</v>
      </c>
      <c r="C135" s="16" t="s">
        <v>64</v>
      </c>
      <c r="D135" s="16" t="s">
        <v>397</v>
      </c>
      <c r="E135" s="18" t="s">
        <v>82</v>
      </c>
      <c r="F135" s="17">
        <v>5</v>
      </c>
      <c r="G135" s="19">
        <v>232.51</v>
      </c>
      <c r="H135" s="19">
        <f t="shared" si="16"/>
        <v>279.8</v>
      </c>
      <c r="I135" s="19">
        <f t="shared" si="17"/>
        <v>1399</v>
      </c>
      <c r="J135" s="20">
        <f t="shared" si="18"/>
        <v>9.4407003193824673E-4</v>
      </c>
    </row>
    <row r="136" spans="1:10" ht="26.1" customHeight="1" x14ac:dyDescent="0.25">
      <c r="A136" s="16" t="s">
        <v>398</v>
      </c>
      <c r="B136" s="17" t="s">
        <v>399</v>
      </c>
      <c r="C136" s="16" t="s">
        <v>64</v>
      </c>
      <c r="D136" s="16" t="s">
        <v>400</v>
      </c>
      <c r="E136" s="18" t="s">
        <v>82</v>
      </c>
      <c r="F136" s="17">
        <v>1</v>
      </c>
      <c r="G136" s="19">
        <v>679.54</v>
      </c>
      <c r="H136" s="19">
        <f t="shared" si="16"/>
        <v>817.75</v>
      </c>
      <c r="I136" s="19">
        <f t="shared" si="17"/>
        <v>817.75</v>
      </c>
      <c r="J136" s="20">
        <f t="shared" si="18"/>
        <v>5.5183221488027258E-4</v>
      </c>
    </row>
    <row r="137" spans="1:10" ht="24" customHeight="1" x14ac:dyDescent="0.25">
      <c r="A137" s="5" t="s">
        <v>401</v>
      </c>
      <c r="B137" s="5"/>
      <c r="C137" s="5"/>
      <c r="D137" s="5" t="s">
        <v>402</v>
      </c>
      <c r="E137" s="5"/>
      <c r="F137" s="15"/>
      <c r="G137" s="5"/>
      <c r="H137" s="5"/>
      <c r="I137" s="6">
        <v>850.2</v>
      </c>
      <c r="J137" s="7">
        <f t="shared" si="18"/>
        <v>5.7373005086054142E-4</v>
      </c>
    </row>
    <row r="138" spans="1:10" ht="39" customHeight="1" x14ac:dyDescent="0.25">
      <c r="A138" s="16" t="s">
        <v>403</v>
      </c>
      <c r="B138" s="17" t="s">
        <v>404</v>
      </c>
      <c r="C138" s="16" t="s">
        <v>64</v>
      </c>
      <c r="D138" s="16" t="s">
        <v>405</v>
      </c>
      <c r="E138" s="18" t="s">
        <v>71</v>
      </c>
      <c r="F138" s="17">
        <v>9</v>
      </c>
      <c r="G138" s="19">
        <v>11.68</v>
      </c>
      <c r="H138" s="19">
        <f>TRUNC(G138 * (1 + 20.34 / 100), 2)</f>
        <v>14.05</v>
      </c>
      <c r="I138" s="19">
        <f>TRUNC(F138 * H138, 2)</f>
        <v>126.45</v>
      </c>
      <c r="J138" s="20">
        <f t="shared" si="18"/>
        <v>8.5330704459321875E-5</v>
      </c>
    </row>
    <row r="139" spans="1:10" ht="39" customHeight="1" x14ac:dyDescent="0.25">
      <c r="A139" s="16" t="s">
        <v>406</v>
      </c>
      <c r="B139" s="17" t="s">
        <v>259</v>
      </c>
      <c r="C139" s="16" t="s">
        <v>64</v>
      </c>
      <c r="D139" s="16" t="s">
        <v>260</v>
      </c>
      <c r="E139" s="18" t="s">
        <v>71</v>
      </c>
      <c r="F139" s="17">
        <v>55.5</v>
      </c>
      <c r="G139" s="19">
        <v>5.57</v>
      </c>
      <c r="H139" s="19">
        <f>TRUNC(G139 * (1 + 20.34 / 100), 2)</f>
        <v>6.7</v>
      </c>
      <c r="I139" s="19">
        <f>TRUNC(F139 * H139, 2)</f>
        <v>371.85</v>
      </c>
      <c r="J139" s="20">
        <f t="shared" si="18"/>
        <v>2.5093098025463697E-4</v>
      </c>
    </row>
    <row r="140" spans="1:10" ht="26.1" customHeight="1" x14ac:dyDescent="0.25">
      <c r="A140" s="16" t="s">
        <v>407</v>
      </c>
      <c r="B140" s="17" t="s">
        <v>408</v>
      </c>
      <c r="C140" s="16" t="s">
        <v>64</v>
      </c>
      <c r="D140" s="16" t="s">
        <v>409</v>
      </c>
      <c r="E140" s="18" t="s">
        <v>82</v>
      </c>
      <c r="F140" s="17">
        <v>30</v>
      </c>
      <c r="G140" s="19">
        <v>9.75</v>
      </c>
      <c r="H140" s="19">
        <f>TRUNC(G140 * (1 + 20.34 / 100), 2)</f>
        <v>11.73</v>
      </c>
      <c r="I140" s="19">
        <f>TRUNC(F140 * H140, 2)</f>
        <v>351.9</v>
      </c>
      <c r="J140" s="20">
        <f t="shared" si="18"/>
        <v>2.3746836614658257E-4</v>
      </c>
    </row>
    <row r="141" spans="1:10" ht="24" customHeight="1" x14ac:dyDescent="0.25">
      <c r="A141" s="5" t="s">
        <v>410</v>
      </c>
      <c r="B141" s="5"/>
      <c r="C141" s="5"/>
      <c r="D141" s="5" t="s">
        <v>411</v>
      </c>
      <c r="E141" s="5"/>
      <c r="F141" s="15"/>
      <c r="G141" s="5"/>
      <c r="H141" s="5"/>
      <c r="I141" s="6">
        <v>16351.91</v>
      </c>
      <c r="J141" s="7">
        <f t="shared" si="18"/>
        <v>1.1034559110758639E-2</v>
      </c>
    </row>
    <row r="142" spans="1:10" ht="51.95" customHeight="1" x14ac:dyDescent="0.25">
      <c r="A142" s="16" t="s">
        <v>412</v>
      </c>
      <c r="B142" s="17" t="s">
        <v>413</v>
      </c>
      <c r="C142" s="16" t="s">
        <v>64</v>
      </c>
      <c r="D142" s="16" t="s">
        <v>414</v>
      </c>
      <c r="E142" s="18" t="s">
        <v>71</v>
      </c>
      <c r="F142" s="17">
        <v>10</v>
      </c>
      <c r="G142" s="19">
        <v>45.58</v>
      </c>
      <c r="H142" s="19">
        <f t="shared" ref="H142:H160" si="19">TRUNC(G142 * (1 + 20.34 / 100), 2)</f>
        <v>54.85</v>
      </c>
      <c r="I142" s="19">
        <f t="shared" ref="I142:I160" si="20">TRUNC(F142 * H142, 2)</f>
        <v>548.5</v>
      </c>
      <c r="J142" s="20">
        <f t="shared" si="18"/>
        <v>3.7013753575277226E-4</v>
      </c>
    </row>
    <row r="143" spans="1:10" ht="51.95" customHeight="1" x14ac:dyDescent="0.25">
      <c r="A143" s="16" t="s">
        <v>415</v>
      </c>
      <c r="B143" s="17" t="s">
        <v>416</v>
      </c>
      <c r="C143" s="16" t="s">
        <v>64</v>
      </c>
      <c r="D143" s="16" t="s">
        <v>417</v>
      </c>
      <c r="E143" s="18" t="s">
        <v>71</v>
      </c>
      <c r="F143" s="17">
        <v>10</v>
      </c>
      <c r="G143" s="19">
        <v>56.52</v>
      </c>
      <c r="H143" s="19">
        <f t="shared" si="19"/>
        <v>68.010000000000005</v>
      </c>
      <c r="I143" s="19">
        <f t="shared" si="20"/>
        <v>680.1</v>
      </c>
      <c r="J143" s="20">
        <f t="shared" si="18"/>
        <v>4.5894355162344648E-4</v>
      </c>
    </row>
    <row r="144" spans="1:10" ht="51.95" customHeight="1" x14ac:dyDescent="0.25">
      <c r="A144" s="16" t="s">
        <v>418</v>
      </c>
      <c r="B144" s="17" t="s">
        <v>419</v>
      </c>
      <c r="C144" s="16" t="s">
        <v>64</v>
      </c>
      <c r="D144" s="16" t="s">
        <v>420</v>
      </c>
      <c r="E144" s="18" t="s">
        <v>71</v>
      </c>
      <c r="F144" s="17">
        <v>10</v>
      </c>
      <c r="G144" s="19">
        <v>65.209999999999994</v>
      </c>
      <c r="H144" s="19">
        <f t="shared" si="19"/>
        <v>78.47</v>
      </c>
      <c r="I144" s="19">
        <f t="shared" si="20"/>
        <v>784.7</v>
      </c>
      <c r="J144" s="20">
        <f t="shared" si="18"/>
        <v>5.2952948825013741E-4</v>
      </c>
    </row>
    <row r="145" spans="1:10" ht="39" customHeight="1" x14ac:dyDescent="0.25">
      <c r="A145" s="16" t="s">
        <v>421</v>
      </c>
      <c r="B145" s="17" t="s">
        <v>422</v>
      </c>
      <c r="C145" s="16" t="s">
        <v>64</v>
      </c>
      <c r="D145" s="16" t="s">
        <v>423</v>
      </c>
      <c r="E145" s="18" t="s">
        <v>82</v>
      </c>
      <c r="F145" s="17">
        <v>30</v>
      </c>
      <c r="G145" s="19">
        <v>88.97</v>
      </c>
      <c r="H145" s="19">
        <f t="shared" si="19"/>
        <v>107.06</v>
      </c>
      <c r="I145" s="19">
        <f t="shared" si="20"/>
        <v>3211.8</v>
      </c>
      <c r="J145" s="20">
        <f t="shared" si="18"/>
        <v>2.1673796487342825E-3</v>
      </c>
    </row>
    <row r="146" spans="1:10" ht="39" customHeight="1" x14ac:dyDescent="0.25">
      <c r="A146" s="16" t="s">
        <v>424</v>
      </c>
      <c r="B146" s="17" t="s">
        <v>425</v>
      </c>
      <c r="C146" s="16" t="s">
        <v>64</v>
      </c>
      <c r="D146" s="16" t="s">
        <v>426</v>
      </c>
      <c r="E146" s="18" t="s">
        <v>82</v>
      </c>
      <c r="F146" s="17">
        <v>6</v>
      </c>
      <c r="G146" s="19">
        <v>132.21</v>
      </c>
      <c r="H146" s="19">
        <f t="shared" si="19"/>
        <v>159.1</v>
      </c>
      <c r="I146" s="19">
        <f t="shared" si="20"/>
        <v>954.6</v>
      </c>
      <c r="J146" s="20">
        <f t="shared" si="18"/>
        <v>6.4418102393727693E-4</v>
      </c>
    </row>
    <row r="147" spans="1:10" ht="39" customHeight="1" x14ac:dyDescent="0.25">
      <c r="A147" s="16" t="s">
        <v>427</v>
      </c>
      <c r="B147" s="17" t="s">
        <v>428</v>
      </c>
      <c r="C147" s="16" t="s">
        <v>64</v>
      </c>
      <c r="D147" s="16" t="s">
        <v>429</v>
      </c>
      <c r="E147" s="18" t="s">
        <v>82</v>
      </c>
      <c r="F147" s="17">
        <v>2</v>
      </c>
      <c r="G147" s="19">
        <v>170.95</v>
      </c>
      <c r="H147" s="19">
        <f t="shared" si="19"/>
        <v>205.72</v>
      </c>
      <c r="I147" s="19">
        <f t="shared" si="20"/>
        <v>411.44</v>
      </c>
      <c r="J147" s="20">
        <f t="shared" si="18"/>
        <v>2.7764701496831468E-4</v>
      </c>
    </row>
    <row r="148" spans="1:10" ht="39" customHeight="1" x14ac:dyDescent="0.25">
      <c r="A148" s="16" t="s">
        <v>430</v>
      </c>
      <c r="B148" s="17" t="s">
        <v>431</v>
      </c>
      <c r="C148" s="16" t="s">
        <v>64</v>
      </c>
      <c r="D148" s="16" t="s">
        <v>432</v>
      </c>
      <c r="E148" s="18" t="s">
        <v>82</v>
      </c>
      <c r="F148" s="17">
        <v>5</v>
      </c>
      <c r="G148" s="19">
        <v>56.6</v>
      </c>
      <c r="H148" s="19">
        <f t="shared" si="19"/>
        <v>68.11</v>
      </c>
      <c r="I148" s="19">
        <f t="shared" si="20"/>
        <v>340.55</v>
      </c>
      <c r="J148" s="20">
        <f t="shared" si="18"/>
        <v>2.2980918468661182E-4</v>
      </c>
    </row>
    <row r="149" spans="1:10" ht="39" customHeight="1" x14ac:dyDescent="0.25">
      <c r="A149" s="16" t="s">
        <v>433</v>
      </c>
      <c r="B149" s="17" t="s">
        <v>434</v>
      </c>
      <c r="C149" s="16" t="s">
        <v>64</v>
      </c>
      <c r="D149" s="16" t="s">
        <v>435</v>
      </c>
      <c r="E149" s="18" t="s">
        <v>82</v>
      </c>
      <c r="F149" s="17">
        <v>3</v>
      </c>
      <c r="G149" s="19">
        <v>83.21</v>
      </c>
      <c r="H149" s="19">
        <f t="shared" si="19"/>
        <v>100.13</v>
      </c>
      <c r="I149" s="19">
        <f t="shared" si="20"/>
        <v>300.39</v>
      </c>
      <c r="J149" s="20">
        <f t="shared" si="18"/>
        <v>2.0270850385556107E-4</v>
      </c>
    </row>
    <row r="150" spans="1:10" ht="39" customHeight="1" x14ac:dyDescent="0.25">
      <c r="A150" s="16" t="s">
        <v>436</v>
      </c>
      <c r="B150" s="17" t="s">
        <v>437</v>
      </c>
      <c r="C150" s="16" t="s">
        <v>64</v>
      </c>
      <c r="D150" s="16" t="s">
        <v>438</v>
      </c>
      <c r="E150" s="18" t="s">
        <v>82</v>
      </c>
      <c r="F150" s="17">
        <v>3</v>
      </c>
      <c r="G150" s="19">
        <v>117.88</v>
      </c>
      <c r="H150" s="19">
        <f t="shared" si="19"/>
        <v>141.85</v>
      </c>
      <c r="I150" s="19">
        <f t="shared" si="20"/>
        <v>425.55</v>
      </c>
      <c r="J150" s="20">
        <f t="shared" si="18"/>
        <v>2.8716869341767042E-4</v>
      </c>
    </row>
    <row r="151" spans="1:10" ht="51.95" customHeight="1" x14ac:dyDescent="0.25">
      <c r="A151" s="16" t="s">
        <v>439</v>
      </c>
      <c r="B151" s="17" t="s">
        <v>440</v>
      </c>
      <c r="C151" s="16" t="s">
        <v>64</v>
      </c>
      <c r="D151" s="16" t="s">
        <v>441</v>
      </c>
      <c r="E151" s="18" t="s">
        <v>82</v>
      </c>
      <c r="F151" s="17">
        <v>2</v>
      </c>
      <c r="G151" s="19">
        <v>78.7</v>
      </c>
      <c r="H151" s="19">
        <f t="shared" si="19"/>
        <v>94.7</v>
      </c>
      <c r="I151" s="19">
        <f t="shared" si="20"/>
        <v>189.4</v>
      </c>
      <c r="J151" s="20">
        <f t="shared" si="18"/>
        <v>1.2781048180779411E-4</v>
      </c>
    </row>
    <row r="152" spans="1:10" ht="51.95" customHeight="1" x14ac:dyDescent="0.25">
      <c r="A152" s="16" t="s">
        <v>442</v>
      </c>
      <c r="B152" s="17" t="s">
        <v>443</v>
      </c>
      <c r="C152" s="16" t="s">
        <v>64</v>
      </c>
      <c r="D152" s="16" t="s">
        <v>444</v>
      </c>
      <c r="E152" s="18" t="s">
        <v>82</v>
      </c>
      <c r="F152" s="17">
        <v>2</v>
      </c>
      <c r="G152" s="19">
        <v>61.82</v>
      </c>
      <c r="H152" s="19">
        <f t="shared" si="19"/>
        <v>74.39</v>
      </c>
      <c r="I152" s="19">
        <f t="shared" si="20"/>
        <v>148.78</v>
      </c>
      <c r="J152" s="20">
        <f t="shared" si="18"/>
        <v>1.0039938481184585E-4</v>
      </c>
    </row>
    <row r="153" spans="1:10" ht="39" customHeight="1" x14ac:dyDescent="0.25">
      <c r="A153" s="16" t="s">
        <v>445</v>
      </c>
      <c r="B153" s="17" t="s">
        <v>446</v>
      </c>
      <c r="C153" s="16" t="s">
        <v>64</v>
      </c>
      <c r="D153" s="16" t="s">
        <v>447</v>
      </c>
      <c r="E153" s="18" t="s">
        <v>82</v>
      </c>
      <c r="F153" s="17">
        <v>5</v>
      </c>
      <c r="G153" s="19">
        <v>53.73</v>
      </c>
      <c r="H153" s="19">
        <f t="shared" si="19"/>
        <v>64.650000000000006</v>
      </c>
      <c r="I153" s="19">
        <f t="shared" si="20"/>
        <v>323.25</v>
      </c>
      <c r="J153" s="20">
        <f t="shared" si="18"/>
        <v>2.1813483761546696E-4</v>
      </c>
    </row>
    <row r="154" spans="1:10" ht="51.95" customHeight="1" x14ac:dyDescent="0.25">
      <c r="A154" s="16" t="s">
        <v>448</v>
      </c>
      <c r="B154" s="17" t="s">
        <v>449</v>
      </c>
      <c r="C154" s="16" t="s">
        <v>64</v>
      </c>
      <c r="D154" s="16" t="s">
        <v>450</v>
      </c>
      <c r="E154" s="18" t="s">
        <v>82</v>
      </c>
      <c r="F154" s="17">
        <v>5</v>
      </c>
      <c r="G154" s="19">
        <v>79.72</v>
      </c>
      <c r="H154" s="19">
        <f t="shared" si="19"/>
        <v>95.93</v>
      </c>
      <c r="I154" s="19">
        <f t="shared" si="20"/>
        <v>479.65</v>
      </c>
      <c r="J154" s="20">
        <f t="shared" si="18"/>
        <v>3.2367633368061478E-4</v>
      </c>
    </row>
    <row r="155" spans="1:10" ht="51.95" customHeight="1" x14ac:dyDescent="0.25">
      <c r="A155" s="16" t="s">
        <v>451</v>
      </c>
      <c r="B155" s="17" t="s">
        <v>452</v>
      </c>
      <c r="C155" s="16" t="s">
        <v>64</v>
      </c>
      <c r="D155" s="16" t="s">
        <v>453</v>
      </c>
      <c r="E155" s="18" t="s">
        <v>82</v>
      </c>
      <c r="F155" s="17">
        <v>5</v>
      </c>
      <c r="G155" s="19">
        <v>96.34</v>
      </c>
      <c r="H155" s="19">
        <f t="shared" si="19"/>
        <v>115.93</v>
      </c>
      <c r="I155" s="19">
        <f t="shared" si="20"/>
        <v>579.65</v>
      </c>
      <c r="J155" s="20">
        <f t="shared" si="18"/>
        <v>3.9115810865833077E-4</v>
      </c>
    </row>
    <row r="156" spans="1:10" ht="24" customHeight="1" x14ac:dyDescent="0.25">
      <c r="A156" s="16" t="s">
        <v>454</v>
      </c>
      <c r="B156" s="17" t="s">
        <v>455</v>
      </c>
      <c r="C156" s="16" t="s">
        <v>69</v>
      </c>
      <c r="D156" s="16" t="s">
        <v>456</v>
      </c>
      <c r="E156" s="18" t="s">
        <v>82</v>
      </c>
      <c r="F156" s="17">
        <v>6</v>
      </c>
      <c r="G156" s="19">
        <v>11.38</v>
      </c>
      <c r="H156" s="19">
        <f t="shared" si="19"/>
        <v>13.69</v>
      </c>
      <c r="I156" s="19">
        <f t="shared" si="20"/>
        <v>82.14</v>
      </c>
      <c r="J156" s="20">
        <f t="shared" si="18"/>
        <v>5.5429529966695922E-5</v>
      </c>
    </row>
    <row r="157" spans="1:10" ht="24" customHeight="1" x14ac:dyDescent="0.25">
      <c r="A157" s="16" t="s">
        <v>457</v>
      </c>
      <c r="B157" s="17" t="s">
        <v>458</v>
      </c>
      <c r="C157" s="16" t="s">
        <v>69</v>
      </c>
      <c r="D157" s="16" t="s">
        <v>459</v>
      </c>
      <c r="E157" s="18" t="s">
        <v>82</v>
      </c>
      <c r="F157" s="17">
        <v>4</v>
      </c>
      <c r="G157" s="19">
        <v>18.38</v>
      </c>
      <c r="H157" s="19">
        <f t="shared" si="19"/>
        <v>22.11</v>
      </c>
      <c r="I157" s="19">
        <f t="shared" si="20"/>
        <v>88.44</v>
      </c>
      <c r="J157" s="20">
        <f t="shared" si="18"/>
        <v>5.9680881790292027E-5</v>
      </c>
    </row>
    <row r="158" spans="1:10" ht="39" customHeight="1" x14ac:dyDescent="0.25">
      <c r="A158" s="16" t="s">
        <v>460</v>
      </c>
      <c r="B158" s="17" t="s">
        <v>461</v>
      </c>
      <c r="C158" s="16" t="s">
        <v>64</v>
      </c>
      <c r="D158" s="16" t="s">
        <v>462</v>
      </c>
      <c r="E158" s="18" t="s">
        <v>82</v>
      </c>
      <c r="F158" s="17">
        <v>1</v>
      </c>
      <c r="G158" s="19">
        <v>127.62</v>
      </c>
      <c r="H158" s="19">
        <f t="shared" si="19"/>
        <v>153.57</v>
      </c>
      <c r="I158" s="19">
        <f t="shared" si="20"/>
        <v>153.57</v>
      </c>
      <c r="J158" s="20">
        <f t="shared" si="18"/>
        <v>1.0363176183327845E-4</v>
      </c>
    </row>
    <row r="159" spans="1:10" ht="39" customHeight="1" x14ac:dyDescent="0.25">
      <c r="A159" s="16" t="s">
        <v>463</v>
      </c>
      <c r="B159" s="17" t="s">
        <v>464</v>
      </c>
      <c r="C159" s="16" t="s">
        <v>64</v>
      </c>
      <c r="D159" s="16" t="s">
        <v>465</v>
      </c>
      <c r="E159" s="18" t="s">
        <v>82</v>
      </c>
      <c r="F159" s="17">
        <v>2</v>
      </c>
      <c r="G159" s="19">
        <v>137.03</v>
      </c>
      <c r="H159" s="19">
        <f t="shared" si="19"/>
        <v>164.9</v>
      </c>
      <c r="I159" s="19">
        <f t="shared" si="20"/>
        <v>329.8</v>
      </c>
      <c r="J159" s="20">
        <f t="shared" si="18"/>
        <v>2.2255489387650737E-4</v>
      </c>
    </row>
    <row r="160" spans="1:10" ht="26.1" customHeight="1" x14ac:dyDescent="0.25">
      <c r="A160" s="16" t="s">
        <v>466</v>
      </c>
      <c r="B160" s="17" t="s">
        <v>467</v>
      </c>
      <c r="C160" s="16" t="s">
        <v>468</v>
      </c>
      <c r="D160" s="16" t="s">
        <v>469</v>
      </c>
      <c r="E160" s="18" t="s">
        <v>82</v>
      </c>
      <c r="F160" s="17">
        <v>28</v>
      </c>
      <c r="G160" s="19">
        <v>187.56</v>
      </c>
      <c r="H160" s="19">
        <f t="shared" si="19"/>
        <v>225.7</v>
      </c>
      <c r="I160" s="19">
        <f t="shared" si="20"/>
        <v>6319.6</v>
      </c>
      <c r="J160" s="20">
        <f t="shared" si="18"/>
        <v>4.2645782514917404E-3</v>
      </c>
    </row>
    <row r="161" spans="1:10" ht="24" customHeight="1" x14ac:dyDescent="0.25">
      <c r="A161" s="5" t="s">
        <v>470</v>
      </c>
      <c r="B161" s="5"/>
      <c r="C161" s="5"/>
      <c r="D161" s="5" t="s">
        <v>471</v>
      </c>
      <c r="E161" s="5"/>
      <c r="F161" s="15"/>
      <c r="G161" s="5"/>
      <c r="H161" s="5"/>
      <c r="I161" s="6">
        <v>61649.25</v>
      </c>
      <c r="J161" s="7">
        <f t="shared" si="18"/>
        <v>4.160200816044958E-2</v>
      </c>
    </row>
    <row r="162" spans="1:10" ht="24" customHeight="1" x14ac:dyDescent="0.25">
      <c r="A162" s="5" t="s">
        <v>472</v>
      </c>
      <c r="B162" s="5"/>
      <c r="C162" s="5"/>
      <c r="D162" s="5" t="s">
        <v>473</v>
      </c>
      <c r="E162" s="5"/>
      <c r="F162" s="15"/>
      <c r="G162" s="5"/>
      <c r="H162" s="5"/>
      <c r="I162" s="6">
        <v>29779.58</v>
      </c>
      <c r="J162" s="7">
        <f t="shared" si="18"/>
        <v>2.0095789164908919E-2</v>
      </c>
    </row>
    <row r="163" spans="1:10" ht="39" customHeight="1" x14ac:dyDescent="0.25">
      <c r="A163" s="16" t="s">
        <v>474</v>
      </c>
      <c r="B163" s="17" t="s">
        <v>475</v>
      </c>
      <c r="C163" s="16" t="s">
        <v>64</v>
      </c>
      <c r="D163" s="16" t="s">
        <v>476</v>
      </c>
      <c r="E163" s="18" t="s">
        <v>78</v>
      </c>
      <c r="F163" s="17">
        <v>3.2</v>
      </c>
      <c r="G163" s="19">
        <v>74.06</v>
      </c>
      <c r="H163" s="19">
        <f t="shared" ref="H163:H170" si="21">TRUNC(G163 * (1 + 20.34 / 100), 2)</f>
        <v>89.12</v>
      </c>
      <c r="I163" s="19">
        <f t="shared" ref="I163:I170" si="22">TRUNC(F163 * H163, 2)</f>
        <v>285.18</v>
      </c>
      <c r="J163" s="20">
        <f t="shared" si="18"/>
        <v>1.9244452588145048E-4</v>
      </c>
    </row>
    <row r="164" spans="1:10" ht="39" customHeight="1" x14ac:dyDescent="0.25">
      <c r="A164" s="16" t="s">
        <v>477</v>
      </c>
      <c r="B164" s="17" t="s">
        <v>478</v>
      </c>
      <c r="C164" s="16" t="s">
        <v>64</v>
      </c>
      <c r="D164" s="16" t="s">
        <v>479</v>
      </c>
      <c r="E164" s="18" t="s">
        <v>66</v>
      </c>
      <c r="F164" s="17">
        <v>11.3</v>
      </c>
      <c r="G164" s="19">
        <v>311.82</v>
      </c>
      <c r="H164" s="19">
        <f t="shared" si="21"/>
        <v>375.24</v>
      </c>
      <c r="I164" s="19">
        <f t="shared" si="22"/>
        <v>4240.21</v>
      </c>
      <c r="J164" s="20">
        <f t="shared" si="18"/>
        <v>2.8613689707826114E-3</v>
      </c>
    </row>
    <row r="165" spans="1:10" ht="39" customHeight="1" x14ac:dyDescent="0.25">
      <c r="A165" s="16" t="s">
        <v>480</v>
      </c>
      <c r="B165" s="17" t="s">
        <v>481</v>
      </c>
      <c r="C165" s="16" t="s">
        <v>64</v>
      </c>
      <c r="D165" s="16" t="s">
        <v>482</v>
      </c>
      <c r="E165" s="18" t="s">
        <v>127</v>
      </c>
      <c r="F165" s="17">
        <v>76.2</v>
      </c>
      <c r="G165" s="19">
        <v>13.12</v>
      </c>
      <c r="H165" s="19">
        <f t="shared" si="21"/>
        <v>15.78</v>
      </c>
      <c r="I165" s="19">
        <f t="shared" si="22"/>
        <v>1202.43</v>
      </c>
      <c r="J165" s="20">
        <f t="shared" si="18"/>
        <v>8.1142110686455052E-4</v>
      </c>
    </row>
    <row r="166" spans="1:10" ht="39" customHeight="1" x14ac:dyDescent="0.25">
      <c r="A166" s="16" t="s">
        <v>483</v>
      </c>
      <c r="B166" s="17" t="s">
        <v>484</v>
      </c>
      <c r="C166" s="16" t="s">
        <v>64</v>
      </c>
      <c r="D166" s="16" t="s">
        <v>485</v>
      </c>
      <c r="E166" s="18" t="s">
        <v>78</v>
      </c>
      <c r="F166" s="17">
        <v>2.13</v>
      </c>
      <c r="G166" s="19">
        <v>638.79</v>
      </c>
      <c r="H166" s="19">
        <f t="shared" si="21"/>
        <v>768.71</v>
      </c>
      <c r="I166" s="19">
        <f t="shared" si="22"/>
        <v>1637.35</v>
      </c>
      <c r="J166" s="20">
        <f t="shared" si="18"/>
        <v>1.1049128425976327E-3</v>
      </c>
    </row>
    <row r="167" spans="1:10" ht="26.1" customHeight="1" x14ac:dyDescent="0.25">
      <c r="A167" s="16" t="s">
        <v>486</v>
      </c>
      <c r="B167" s="17" t="s">
        <v>487</v>
      </c>
      <c r="C167" s="16" t="s">
        <v>88</v>
      </c>
      <c r="D167" s="16" t="s">
        <v>488</v>
      </c>
      <c r="E167" s="18" t="s">
        <v>71</v>
      </c>
      <c r="F167" s="17">
        <v>0.23400000000000001</v>
      </c>
      <c r="G167" s="19">
        <v>155.37</v>
      </c>
      <c r="H167" s="19">
        <f t="shared" si="21"/>
        <v>186.97</v>
      </c>
      <c r="I167" s="19">
        <f t="shared" si="22"/>
        <v>43.75</v>
      </c>
      <c r="J167" s="20">
        <f t="shared" si="18"/>
        <v>2.9523276552750747E-5</v>
      </c>
    </row>
    <row r="168" spans="1:10" ht="26.1" customHeight="1" x14ac:dyDescent="0.25">
      <c r="A168" s="16" t="s">
        <v>489</v>
      </c>
      <c r="B168" s="17" t="s">
        <v>490</v>
      </c>
      <c r="C168" s="16" t="s">
        <v>64</v>
      </c>
      <c r="D168" s="16" t="s">
        <v>491</v>
      </c>
      <c r="E168" s="18" t="s">
        <v>71</v>
      </c>
      <c r="F168" s="17">
        <v>0.9</v>
      </c>
      <c r="G168" s="19">
        <v>252.1</v>
      </c>
      <c r="H168" s="19">
        <f t="shared" si="21"/>
        <v>303.37</v>
      </c>
      <c r="I168" s="19">
        <f t="shared" si="22"/>
        <v>273.02999999999997</v>
      </c>
      <c r="J168" s="20">
        <f t="shared" si="18"/>
        <v>1.8424549022165795E-4</v>
      </c>
    </row>
    <row r="169" spans="1:10" ht="65.099999999999994" customHeight="1" x14ac:dyDescent="0.25">
      <c r="A169" s="16" t="s">
        <v>492</v>
      </c>
      <c r="B169" s="17" t="s">
        <v>493</v>
      </c>
      <c r="C169" s="16" t="s">
        <v>116</v>
      </c>
      <c r="D169" s="16" t="s">
        <v>494</v>
      </c>
      <c r="E169" s="18" t="s">
        <v>495</v>
      </c>
      <c r="F169" s="17">
        <v>35.1</v>
      </c>
      <c r="G169" s="19">
        <v>521.98</v>
      </c>
      <c r="H169" s="19">
        <f t="shared" si="21"/>
        <v>628.15</v>
      </c>
      <c r="I169" s="19">
        <f t="shared" si="22"/>
        <v>22048.06</v>
      </c>
      <c r="J169" s="20">
        <f t="shared" si="18"/>
        <v>1.487842223615181E-2</v>
      </c>
    </row>
    <row r="170" spans="1:10" ht="26.1" customHeight="1" x14ac:dyDescent="0.25">
      <c r="A170" s="16" t="s">
        <v>496</v>
      </c>
      <c r="B170" s="17" t="s">
        <v>497</v>
      </c>
      <c r="C170" s="16" t="s">
        <v>69</v>
      </c>
      <c r="D170" s="16" t="s">
        <v>498</v>
      </c>
      <c r="E170" s="18" t="s">
        <v>66</v>
      </c>
      <c r="F170" s="17">
        <v>2.5</v>
      </c>
      <c r="G170" s="19">
        <v>16.48</v>
      </c>
      <c r="H170" s="19">
        <f t="shared" si="21"/>
        <v>19.829999999999998</v>
      </c>
      <c r="I170" s="19">
        <f t="shared" si="22"/>
        <v>49.57</v>
      </c>
      <c r="J170" s="20">
        <f t="shared" si="18"/>
        <v>3.345071585645382E-5</v>
      </c>
    </row>
    <row r="171" spans="1:10" ht="24" customHeight="1" x14ac:dyDescent="0.25">
      <c r="A171" s="5" t="s">
        <v>499</v>
      </c>
      <c r="B171" s="5"/>
      <c r="C171" s="5"/>
      <c r="D171" s="5" t="s">
        <v>500</v>
      </c>
      <c r="E171" s="5"/>
      <c r="F171" s="15"/>
      <c r="G171" s="5"/>
      <c r="H171" s="5"/>
      <c r="I171" s="6">
        <v>31869.67</v>
      </c>
      <c r="J171" s="7">
        <f t="shared" si="18"/>
        <v>2.1506218995540661E-2</v>
      </c>
    </row>
    <row r="172" spans="1:10" ht="39" customHeight="1" x14ac:dyDescent="0.25">
      <c r="A172" s="16" t="s">
        <v>501</v>
      </c>
      <c r="B172" s="17" t="s">
        <v>502</v>
      </c>
      <c r="C172" s="16" t="s">
        <v>116</v>
      </c>
      <c r="D172" s="16" t="s">
        <v>503</v>
      </c>
      <c r="E172" s="18" t="s">
        <v>66</v>
      </c>
      <c r="F172" s="17">
        <v>56.43</v>
      </c>
      <c r="G172" s="19">
        <v>450</v>
      </c>
      <c r="H172" s="19">
        <f>TRUNC(G172 * (1 + 20.34 / 100), 2)</f>
        <v>541.53</v>
      </c>
      <c r="I172" s="19">
        <f>TRUNC(F172 * H172, 2)</f>
        <v>30558.53</v>
      </c>
      <c r="J172" s="20">
        <f t="shared" si="18"/>
        <v>2.0621438451097835E-2</v>
      </c>
    </row>
    <row r="173" spans="1:10" ht="26.1" customHeight="1" x14ac:dyDescent="0.25">
      <c r="A173" s="16" t="s">
        <v>504</v>
      </c>
      <c r="B173" s="17" t="s">
        <v>505</v>
      </c>
      <c r="C173" s="16" t="s">
        <v>88</v>
      </c>
      <c r="D173" s="16" t="s">
        <v>506</v>
      </c>
      <c r="E173" s="18" t="s">
        <v>66</v>
      </c>
      <c r="F173" s="17">
        <v>1.6</v>
      </c>
      <c r="G173" s="19">
        <v>43.58</v>
      </c>
      <c r="H173" s="19">
        <f>TRUNC(G173 * (1 + 20.34 / 100), 2)</f>
        <v>52.44</v>
      </c>
      <c r="I173" s="19">
        <f>TRUNC(F173 * H173, 2)</f>
        <v>83.9</v>
      </c>
      <c r="J173" s="20">
        <f t="shared" si="18"/>
        <v>5.6617209206303726E-5</v>
      </c>
    </row>
    <row r="174" spans="1:10" ht="39" customHeight="1" x14ac:dyDescent="0.25">
      <c r="A174" s="16" t="s">
        <v>507</v>
      </c>
      <c r="B174" s="17" t="s">
        <v>508</v>
      </c>
      <c r="C174" s="16" t="s">
        <v>64</v>
      </c>
      <c r="D174" s="16" t="s">
        <v>509</v>
      </c>
      <c r="E174" s="18" t="s">
        <v>71</v>
      </c>
      <c r="F174" s="17">
        <v>30</v>
      </c>
      <c r="G174" s="19">
        <v>8.8699999999999992</v>
      </c>
      <c r="H174" s="19">
        <f>TRUNC(G174 * (1 + 20.34 / 100), 2)</f>
        <v>10.67</v>
      </c>
      <c r="I174" s="19">
        <f>TRUNC(F174 * H174, 2)</f>
        <v>320.10000000000002</v>
      </c>
      <c r="J174" s="20">
        <f t="shared" si="18"/>
        <v>2.1600916170366893E-4</v>
      </c>
    </row>
    <row r="175" spans="1:10" ht="26.1" customHeight="1" x14ac:dyDescent="0.25">
      <c r="A175" s="16" t="s">
        <v>510</v>
      </c>
      <c r="B175" s="17" t="s">
        <v>511</v>
      </c>
      <c r="C175" s="16" t="s">
        <v>88</v>
      </c>
      <c r="D175" s="16" t="s">
        <v>512</v>
      </c>
      <c r="E175" s="18" t="s">
        <v>82</v>
      </c>
      <c r="F175" s="17">
        <v>6</v>
      </c>
      <c r="G175" s="19">
        <v>125.64</v>
      </c>
      <c r="H175" s="19">
        <f>TRUNC(G175 * (1 + 20.34 / 100), 2)</f>
        <v>151.19</v>
      </c>
      <c r="I175" s="19">
        <f>TRUNC(F175 * H175, 2)</f>
        <v>907.14</v>
      </c>
      <c r="J175" s="20">
        <f t="shared" si="18"/>
        <v>6.1215417353285286E-4</v>
      </c>
    </row>
    <row r="176" spans="1:10" ht="26.1" customHeight="1" x14ac:dyDescent="0.25">
      <c r="A176" s="5" t="s">
        <v>513</v>
      </c>
      <c r="B176" s="5"/>
      <c r="C176" s="5"/>
      <c r="D176" s="5" t="s">
        <v>514</v>
      </c>
      <c r="E176" s="5"/>
      <c r="F176" s="15"/>
      <c r="G176" s="5"/>
      <c r="H176" s="5"/>
      <c r="I176" s="6">
        <v>37379.230000000003</v>
      </c>
      <c r="J176" s="7">
        <f t="shared" si="18"/>
        <v>2.5224167877002913E-2</v>
      </c>
    </row>
    <row r="177" spans="1:10" ht="24" customHeight="1" x14ac:dyDescent="0.25">
      <c r="A177" s="16" t="s">
        <v>515</v>
      </c>
      <c r="B177" s="17" t="s">
        <v>516</v>
      </c>
      <c r="C177" s="16" t="s">
        <v>468</v>
      </c>
      <c r="D177" s="16" t="s">
        <v>517</v>
      </c>
      <c r="E177" s="18" t="s">
        <v>82</v>
      </c>
      <c r="F177" s="17">
        <v>3</v>
      </c>
      <c r="G177" s="19">
        <v>4022.16</v>
      </c>
      <c r="H177" s="19">
        <f t="shared" ref="H177:H189" si="23">TRUNC(G177 * (1 + 20.34 / 100), 2)</f>
        <v>4840.26</v>
      </c>
      <c r="I177" s="19">
        <f t="shared" ref="I177:I189" si="24">TRUNC(F177 * H177, 2)</f>
        <v>14520.78</v>
      </c>
      <c r="J177" s="20">
        <f t="shared" si="18"/>
        <v>9.7988800846091888E-3</v>
      </c>
    </row>
    <row r="178" spans="1:10" ht="26.1" customHeight="1" x14ac:dyDescent="0.25">
      <c r="A178" s="16" t="s">
        <v>518</v>
      </c>
      <c r="B178" s="17" t="s">
        <v>519</v>
      </c>
      <c r="C178" s="16" t="s">
        <v>88</v>
      </c>
      <c r="D178" s="16" t="s">
        <v>520</v>
      </c>
      <c r="E178" s="18" t="s">
        <v>82</v>
      </c>
      <c r="F178" s="17">
        <v>2</v>
      </c>
      <c r="G178" s="19">
        <v>1462.31</v>
      </c>
      <c r="H178" s="19">
        <f t="shared" si="23"/>
        <v>1759.74</v>
      </c>
      <c r="I178" s="19">
        <f t="shared" si="24"/>
        <v>3519.48</v>
      </c>
      <c r="J178" s="20">
        <f t="shared" si="18"/>
        <v>2.3750075739857189E-3</v>
      </c>
    </row>
    <row r="179" spans="1:10" ht="26.1" customHeight="1" x14ac:dyDescent="0.25">
      <c r="A179" s="16" t="s">
        <v>521</v>
      </c>
      <c r="B179" s="17" t="s">
        <v>522</v>
      </c>
      <c r="C179" s="16" t="s">
        <v>88</v>
      </c>
      <c r="D179" s="16" t="s">
        <v>523</v>
      </c>
      <c r="E179" s="18" t="s">
        <v>82</v>
      </c>
      <c r="F179" s="17">
        <v>1</v>
      </c>
      <c r="G179" s="19">
        <v>846.17</v>
      </c>
      <c r="H179" s="19">
        <f t="shared" si="23"/>
        <v>1018.28</v>
      </c>
      <c r="I179" s="19">
        <f t="shared" si="24"/>
        <v>1018.28</v>
      </c>
      <c r="J179" s="20">
        <f t="shared" si="18"/>
        <v>6.8715341824308646E-4</v>
      </c>
    </row>
    <row r="180" spans="1:10" ht="51.95" customHeight="1" x14ac:dyDescent="0.25">
      <c r="A180" s="16" t="s">
        <v>524</v>
      </c>
      <c r="B180" s="17" t="s">
        <v>525</v>
      </c>
      <c r="C180" s="16" t="s">
        <v>64</v>
      </c>
      <c r="D180" s="16" t="s">
        <v>526</v>
      </c>
      <c r="E180" s="18" t="s">
        <v>82</v>
      </c>
      <c r="F180" s="17">
        <v>3</v>
      </c>
      <c r="G180" s="19">
        <v>1171.95</v>
      </c>
      <c r="H180" s="19">
        <f t="shared" si="23"/>
        <v>1410.32</v>
      </c>
      <c r="I180" s="19">
        <f t="shared" si="24"/>
        <v>4230.96</v>
      </c>
      <c r="J180" s="20">
        <f t="shared" si="18"/>
        <v>2.8551269065971727E-3</v>
      </c>
    </row>
    <row r="181" spans="1:10" ht="26.1" customHeight="1" x14ac:dyDescent="0.25">
      <c r="A181" s="16" t="s">
        <v>527</v>
      </c>
      <c r="B181" s="17" t="s">
        <v>528</v>
      </c>
      <c r="C181" s="16" t="s">
        <v>88</v>
      </c>
      <c r="D181" s="16" t="s">
        <v>529</v>
      </c>
      <c r="E181" s="18" t="s">
        <v>82</v>
      </c>
      <c r="F181" s="17">
        <v>1</v>
      </c>
      <c r="G181" s="19">
        <v>1380.42</v>
      </c>
      <c r="H181" s="19">
        <f t="shared" si="23"/>
        <v>1661.19</v>
      </c>
      <c r="I181" s="19">
        <f t="shared" si="24"/>
        <v>1661.19</v>
      </c>
      <c r="J181" s="20">
        <f t="shared" si="18"/>
        <v>1.1210004977523203E-3</v>
      </c>
    </row>
    <row r="182" spans="1:10" ht="26.1" customHeight="1" x14ac:dyDescent="0.25">
      <c r="A182" s="16" t="s">
        <v>530</v>
      </c>
      <c r="B182" s="17" t="s">
        <v>531</v>
      </c>
      <c r="C182" s="16" t="s">
        <v>64</v>
      </c>
      <c r="D182" s="16" t="s">
        <v>532</v>
      </c>
      <c r="E182" s="18" t="s">
        <v>82</v>
      </c>
      <c r="F182" s="17">
        <v>1</v>
      </c>
      <c r="G182" s="19">
        <v>34.99</v>
      </c>
      <c r="H182" s="19">
        <f t="shared" si="23"/>
        <v>42.1</v>
      </c>
      <c r="I182" s="19">
        <f t="shared" si="24"/>
        <v>42.1</v>
      </c>
      <c r="J182" s="20">
        <f t="shared" si="18"/>
        <v>2.8409827265618434E-5</v>
      </c>
    </row>
    <row r="183" spans="1:10" ht="39" customHeight="1" x14ac:dyDescent="0.25">
      <c r="A183" s="16" t="s">
        <v>533</v>
      </c>
      <c r="B183" s="17" t="s">
        <v>534</v>
      </c>
      <c r="C183" s="16" t="s">
        <v>64</v>
      </c>
      <c r="D183" s="16" t="s">
        <v>535</v>
      </c>
      <c r="E183" s="18" t="s">
        <v>71</v>
      </c>
      <c r="F183" s="17">
        <v>157.464</v>
      </c>
      <c r="G183" s="19">
        <v>2.59</v>
      </c>
      <c r="H183" s="19">
        <f t="shared" si="23"/>
        <v>3.11</v>
      </c>
      <c r="I183" s="19">
        <f t="shared" si="24"/>
        <v>489.71</v>
      </c>
      <c r="J183" s="20">
        <f t="shared" si="18"/>
        <v>3.3046500024337298E-4</v>
      </c>
    </row>
    <row r="184" spans="1:10" ht="39" customHeight="1" x14ac:dyDescent="0.25">
      <c r="A184" s="16" t="s">
        <v>536</v>
      </c>
      <c r="B184" s="17" t="s">
        <v>537</v>
      </c>
      <c r="C184" s="16" t="s">
        <v>64</v>
      </c>
      <c r="D184" s="16" t="s">
        <v>538</v>
      </c>
      <c r="E184" s="18" t="s">
        <v>71</v>
      </c>
      <c r="F184" s="17">
        <v>67.5</v>
      </c>
      <c r="G184" s="19">
        <v>6.4</v>
      </c>
      <c r="H184" s="19">
        <f t="shared" si="23"/>
        <v>7.7</v>
      </c>
      <c r="I184" s="19">
        <f t="shared" si="24"/>
        <v>519.75</v>
      </c>
      <c r="J184" s="20">
        <f t="shared" si="18"/>
        <v>3.5073652544667888E-4</v>
      </c>
    </row>
    <row r="185" spans="1:10" ht="39" customHeight="1" x14ac:dyDescent="0.25">
      <c r="A185" s="16" t="s">
        <v>539</v>
      </c>
      <c r="B185" s="17" t="s">
        <v>540</v>
      </c>
      <c r="C185" s="16" t="s">
        <v>64</v>
      </c>
      <c r="D185" s="16" t="s">
        <v>541</v>
      </c>
      <c r="E185" s="18" t="s">
        <v>71</v>
      </c>
      <c r="F185" s="17">
        <v>200</v>
      </c>
      <c r="G185" s="19">
        <v>9.08</v>
      </c>
      <c r="H185" s="19">
        <f t="shared" si="23"/>
        <v>10.92</v>
      </c>
      <c r="I185" s="19">
        <f t="shared" si="24"/>
        <v>2184</v>
      </c>
      <c r="J185" s="20">
        <f t="shared" si="18"/>
        <v>1.4738019655133174E-3</v>
      </c>
    </row>
    <row r="186" spans="1:10" ht="39" customHeight="1" x14ac:dyDescent="0.25">
      <c r="A186" s="16" t="s">
        <v>542</v>
      </c>
      <c r="B186" s="17" t="s">
        <v>543</v>
      </c>
      <c r="C186" s="16" t="s">
        <v>468</v>
      </c>
      <c r="D186" s="16" t="s">
        <v>544</v>
      </c>
      <c r="E186" s="18" t="s">
        <v>82</v>
      </c>
      <c r="F186" s="17">
        <v>2</v>
      </c>
      <c r="G186" s="19">
        <v>1880</v>
      </c>
      <c r="H186" s="19">
        <f t="shared" si="23"/>
        <v>2262.39</v>
      </c>
      <c r="I186" s="19">
        <f t="shared" si="24"/>
        <v>4524.78</v>
      </c>
      <c r="J186" s="20">
        <f t="shared" si="18"/>
        <v>3.0534018578366978E-3</v>
      </c>
    </row>
    <row r="187" spans="1:10" ht="26.1" customHeight="1" x14ac:dyDescent="0.25">
      <c r="A187" s="16" t="s">
        <v>545</v>
      </c>
      <c r="B187" s="17" t="s">
        <v>546</v>
      </c>
      <c r="C187" s="16" t="s">
        <v>468</v>
      </c>
      <c r="D187" s="16" t="s">
        <v>547</v>
      </c>
      <c r="E187" s="18" t="s">
        <v>82</v>
      </c>
      <c r="F187" s="17">
        <v>2</v>
      </c>
      <c r="G187" s="19">
        <v>312.3</v>
      </c>
      <c r="H187" s="19">
        <f t="shared" si="23"/>
        <v>375.82</v>
      </c>
      <c r="I187" s="19">
        <f t="shared" si="24"/>
        <v>751.64</v>
      </c>
      <c r="J187" s="20">
        <f t="shared" si="18"/>
        <v>5.0722001344250455E-4</v>
      </c>
    </row>
    <row r="188" spans="1:10" ht="26.1" customHeight="1" x14ac:dyDescent="0.25">
      <c r="A188" s="16" t="s">
        <v>548</v>
      </c>
      <c r="B188" s="17" t="s">
        <v>549</v>
      </c>
      <c r="C188" s="16" t="s">
        <v>468</v>
      </c>
      <c r="D188" s="16" t="s">
        <v>550</v>
      </c>
      <c r="E188" s="18" t="s">
        <v>82</v>
      </c>
      <c r="F188" s="17">
        <v>3</v>
      </c>
      <c r="G188" s="19">
        <v>312.3</v>
      </c>
      <c r="H188" s="19">
        <f t="shared" si="23"/>
        <v>375.82</v>
      </c>
      <c r="I188" s="19">
        <f t="shared" si="24"/>
        <v>1127.46</v>
      </c>
      <c r="J188" s="20">
        <f t="shared" si="18"/>
        <v>7.6083002016375683E-4</v>
      </c>
    </row>
    <row r="189" spans="1:10" ht="26.1" customHeight="1" x14ac:dyDescent="0.25">
      <c r="A189" s="16" t="s">
        <v>551</v>
      </c>
      <c r="B189" s="17" t="s">
        <v>552</v>
      </c>
      <c r="C189" s="16" t="s">
        <v>88</v>
      </c>
      <c r="D189" s="16" t="s">
        <v>553</v>
      </c>
      <c r="E189" s="18" t="s">
        <v>71</v>
      </c>
      <c r="F189" s="17">
        <v>30</v>
      </c>
      <c r="G189" s="19">
        <v>77.260000000000005</v>
      </c>
      <c r="H189" s="19">
        <f t="shared" si="23"/>
        <v>92.97</v>
      </c>
      <c r="I189" s="19">
        <f t="shared" si="24"/>
        <v>2789.1</v>
      </c>
      <c r="J189" s="20">
        <f t="shared" si="18"/>
        <v>1.8821341859034768E-3</v>
      </c>
    </row>
    <row r="190" spans="1:10" ht="24" customHeight="1" x14ac:dyDescent="0.25">
      <c r="A190" s="5" t="s">
        <v>25</v>
      </c>
      <c r="B190" s="5"/>
      <c r="C190" s="5"/>
      <c r="D190" s="5" t="s">
        <v>26</v>
      </c>
      <c r="E190" s="5"/>
      <c r="F190" s="15"/>
      <c r="G190" s="5">
        <v>6</v>
      </c>
      <c r="H190" s="5"/>
      <c r="I190" s="6">
        <v>189006.93</v>
      </c>
      <c r="J190" s="7">
        <f t="shared" si="18"/>
        <v>0.12754523119488917</v>
      </c>
    </row>
    <row r="191" spans="1:10" ht="24" customHeight="1" x14ac:dyDescent="0.25">
      <c r="A191" s="5" t="s">
        <v>554</v>
      </c>
      <c r="B191" s="5"/>
      <c r="C191" s="5"/>
      <c r="D191" s="5" t="s">
        <v>555</v>
      </c>
      <c r="E191" s="5"/>
      <c r="F191" s="15"/>
      <c r="G191" s="5"/>
      <c r="H191" s="5"/>
      <c r="I191" s="6">
        <v>23103.88</v>
      </c>
      <c r="J191" s="7">
        <f t="shared" si="18"/>
        <v>1.5590908312721532E-2</v>
      </c>
    </row>
    <row r="192" spans="1:10" ht="39" customHeight="1" x14ac:dyDescent="0.25">
      <c r="A192" s="16" t="s">
        <v>556</v>
      </c>
      <c r="B192" s="17" t="s">
        <v>557</v>
      </c>
      <c r="C192" s="16" t="s">
        <v>64</v>
      </c>
      <c r="D192" s="16" t="s">
        <v>558</v>
      </c>
      <c r="E192" s="18" t="s">
        <v>66</v>
      </c>
      <c r="F192" s="17">
        <v>28.5</v>
      </c>
      <c r="G192" s="19">
        <v>75.52</v>
      </c>
      <c r="H192" s="19">
        <f t="shared" ref="H192:H208" si="25">TRUNC(G192 * (1 + 20.34 / 100), 2)</f>
        <v>90.88</v>
      </c>
      <c r="I192" s="19">
        <f t="shared" ref="I192:I208" si="26">TRUNC(F192 * H192, 2)</f>
        <v>2590.08</v>
      </c>
      <c r="J192" s="20">
        <f t="shared" si="18"/>
        <v>1.7478319573428264E-3</v>
      </c>
    </row>
    <row r="193" spans="1:10" ht="39" customHeight="1" x14ac:dyDescent="0.25">
      <c r="A193" s="16" t="s">
        <v>559</v>
      </c>
      <c r="B193" s="17" t="s">
        <v>560</v>
      </c>
      <c r="C193" s="16" t="s">
        <v>64</v>
      </c>
      <c r="D193" s="16" t="s">
        <v>561</v>
      </c>
      <c r="E193" s="18" t="s">
        <v>78</v>
      </c>
      <c r="F193" s="17">
        <v>7.83</v>
      </c>
      <c r="G193" s="19">
        <v>462.11</v>
      </c>
      <c r="H193" s="19">
        <f t="shared" si="25"/>
        <v>556.1</v>
      </c>
      <c r="I193" s="19">
        <f t="shared" si="26"/>
        <v>4354.26</v>
      </c>
      <c r="J193" s="20">
        <f t="shared" si="18"/>
        <v>2.9383319351446967E-3</v>
      </c>
    </row>
    <row r="194" spans="1:10" ht="51.95" customHeight="1" x14ac:dyDescent="0.25">
      <c r="A194" s="16" t="s">
        <v>562</v>
      </c>
      <c r="B194" s="17" t="s">
        <v>133</v>
      </c>
      <c r="C194" s="16" t="s">
        <v>64</v>
      </c>
      <c r="D194" s="16" t="s">
        <v>134</v>
      </c>
      <c r="E194" s="18" t="s">
        <v>66</v>
      </c>
      <c r="F194" s="17">
        <v>13.26</v>
      </c>
      <c r="G194" s="19">
        <v>46.25</v>
      </c>
      <c r="H194" s="19">
        <f t="shared" si="25"/>
        <v>55.65</v>
      </c>
      <c r="I194" s="19">
        <f t="shared" si="26"/>
        <v>737.91</v>
      </c>
      <c r="J194" s="20">
        <f t="shared" si="18"/>
        <v>4.979547657380641E-4</v>
      </c>
    </row>
    <row r="195" spans="1:10" ht="39" customHeight="1" x14ac:dyDescent="0.25">
      <c r="A195" s="16" t="s">
        <v>563</v>
      </c>
      <c r="B195" s="17" t="s">
        <v>564</v>
      </c>
      <c r="C195" s="16" t="s">
        <v>64</v>
      </c>
      <c r="D195" s="16" t="s">
        <v>565</v>
      </c>
      <c r="E195" s="18" t="s">
        <v>127</v>
      </c>
      <c r="F195" s="17">
        <v>41.7</v>
      </c>
      <c r="G195" s="19">
        <v>10.09</v>
      </c>
      <c r="H195" s="19">
        <f t="shared" si="25"/>
        <v>12.14</v>
      </c>
      <c r="I195" s="19">
        <f t="shared" si="26"/>
        <v>506.23</v>
      </c>
      <c r="J195" s="20">
        <f t="shared" si="18"/>
        <v>3.4161298946969171E-4</v>
      </c>
    </row>
    <row r="196" spans="1:10" ht="39" customHeight="1" x14ac:dyDescent="0.25">
      <c r="A196" s="16" t="s">
        <v>566</v>
      </c>
      <c r="B196" s="17" t="s">
        <v>155</v>
      </c>
      <c r="C196" s="16" t="s">
        <v>64</v>
      </c>
      <c r="D196" s="16" t="s">
        <v>156</v>
      </c>
      <c r="E196" s="18" t="s">
        <v>127</v>
      </c>
      <c r="F196" s="17">
        <v>35.076000000000001</v>
      </c>
      <c r="G196" s="19">
        <v>12.94</v>
      </c>
      <c r="H196" s="19">
        <f t="shared" si="25"/>
        <v>15.57</v>
      </c>
      <c r="I196" s="19">
        <f t="shared" si="26"/>
        <v>546.13</v>
      </c>
      <c r="J196" s="20">
        <f t="shared" si="18"/>
        <v>3.6853821768580039E-4</v>
      </c>
    </row>
    <row r="197" spans="1:10" ht="39" customHeight="1" x14ac:dyDescent="0.25">
      <c r="A197" s="16" t="s">
        <v>567</v>
      </c>
      <c r="B197" s="17" t="s">
        <v>137</v>
      </c>
      <c r="C197" s="16" t="s">
        <v>64</v>
      </c>
      <c r="D197" s="16" t="s">
        <v>138</v>
      </c>
      <c r="E197" s="18" t="s">
        <v>127</v>
      </c>
      <c r="F197" s="17">
        <v>17.141999999999999</v>
      </c>
      <c r="G197" s="19">
        <v>13.7</v>
      </c>
      <c r="H197" s="19">
        <f t="shared" si="25"/>
        <v>16.48</v>
      </c>
      <c r="I197" s="19">
        <f t="shared" si="26"/>
        <v>282.5</v>
      </c>
      <c r="J197" s="20">
        <f t="shared" ref="J197:J260" si="27">I197 / 1481881.59</f>
        <v>1.9063601431204769E-4</v>
      </c>
    </row>
    <row r="198" spans="1:10" ht="24" customHeight="1" x14ac:dyDescent="0.25">
      <c r="A198" s="16" t="s">
        <v>568</v>
      </c>
      <c r="B198" s="17" t="s">
        <v>569</v>
      </c>
      <c r="C198" s="16" t="s">
        <v>88</v>
      </c>
      <c r="D198" s="16" t="s">
        <v>570</v>
      </c>
      <c r="E198" s="18" t="s">
        <v>82</v>
      </c>
      <c r="F198" s="17">
        <v>60</v>
      </c>
      <c r="G198" s="19">
        <v>31.52</v>
      </c>
      <c r="H198" s="19">
        <f t="shared" si="25"/>
        <v>37.93</v>
      </c>
      <c r="I198" s="19">
        <f t="shared" si="26"/>
        <v>2275.8000000000002</v>
      </c>
      <c r="J198" s="20">
        <f t="shared" si="27"/>
        <v>1.5357502349428607E-3</v>
      </c>
    </row>
    <row r="199" spans="1:10" ht="26.1" customHeight="1" x14ac:dyDescent="0.25">
      <c r="A199" s="16" t="s">
        <v>571</v>
      </c>
      <c r="B199" s="17" t="s">
        <v>572</v>
      </c>
      <c r="C199" s="16" t="s">
        <v>88</v>
      </c>
      <c r="D199" s="16" t="s">
        <v>573</v>
      </c>
      <c r="E199" s="18" t="s">
        <v>66</v>
      </c>
      <c r="F199" s="17">
        <v>61.8</v>
      </c>
      <c r="G199" s="19">
        <v>50.57</v>
      </c>
      <c r="H199" s="19">
        <f t="shared" si="25"/>
        <v>60.85</v>
      </c>
      <c r="I199" s="19">
        <f t="shared" si="26"/>
        <v>3760.53</v>
      </c>
      <c r="J199" s="20">
        <f t="shared" si="27"/>
        <v>2.5376723925695033E-3</v>
      </c>
    </row>
    <row r="200" spans="1:10" ht="24" customHeight="1" x14ac:dyDescent="0.25">
      <c r="A200" s="16" t="s">
        <v>574</v>
      </c>
      <c r="B200" s="17" t="s">
        <v>575</v>
      </c>
      <c r="C200" s="16" t="s">
        <v>116</v>
      </c>
      <c r="D200" s="16" t="s">
        <v>576</v>
      </c>
      <c r="E200" s="18" t="s">
        <v>78</v>
      </c>
      <c r="F200" s="17">
        <v>0.76800000000000002</v>
      </c>
      <c r="G200" s="19">
        <v>2420.39</v>
      </c>
      <c r="H200" s="19">
        <f t="shared" si="25"/>
        <v>2912.69</v>
      </c>
      <c r="I200" s="19">
        <f t="shared" si="26"/>
        <v>2236.94</v>
      </c>
      <c r="J200" s="20">
        <f t="shared" si="27"/>
        <v>1.5095268171865202E-3</v>
      </c>
    </row>
    <row r="201" spans="1:10" ht="26.1" customHeight="1" x14ac:dyDescent="0.25">
      <c r="A201" s="16" t="s">
        <v>577</v>
      </c>
      <c r="B201" s="17" t="s">
        <v>578</v>
      </c>
      <c r="C201" s="16" t="s">
        <v>88</v>
      </c>
      <c r="D201" s="16" t="s">
        <v>579</v>
      </c>
      <c r="E201" s="18" t="s">
        <v>66</v>
      </c>
      <c r="F201" s="17">
        <v>45.87</v>
      </c>
      <c r="G201" s="19">
        <v>17.43</v>
      </c>
      <c r="H201" s="19">
        <f t="shared" si="25"/>
        <v>20.97</v>
      </c>
      <c r="I201" s="19">
        <f t="shared" si="26"/>
        <v>961.89</v>
      </c>
      <c r="J201" s="20">
        <f t="shared" si="27"/>
        <v>6.4910044533315241E-4</v>
      </c>
    </row>
    <row r="202" spans="1:10" ht="51.95" customHeight="1" x14ac:dyDescent="0.25">
      <c r="A202" s="16" t="s">
        <v>580</v>
      </c>
      <c r="B202" s="17" t="s">
        <v>581</v>
      </c>
      <c r="C202" s="16" t="s">
        <v>64</v>
      </c>
      <c r="D202" s="16" t="s">
        <v>582</v>
      </c>
      <c r="E202" s="18" t="s">
        <v>66</v>
      </c>
      <c r="F202" s="17">
        <v>11.1</v>
      </c>
      <c r="G202" s="19">
        <v>75.52</v>
      </c>
      <c r="H202" s="19">
        <f t="shared" si="25"/>
        <v>90.88</v>
      </c>
      <c r="I202" s="19">
        <f t="shared" si="26"/>
        <v>1008.76</v>
      </c>
      <c r="J202" s="20">
        <f t="shared" si="27"/>
        <v>6.8072915326520785E-4</v>
      </c>
    </row>
    <row r="203" spans="1:10" ht="26.1" customHeight="1" x14ac:dyDescent="0.25">
      <c r="A203" s="16" t="s">
        <v>583</v>
      </c>
      <c r="B203" s="17" t="s">
        <v>584</v>
      </c>
      <c r="C203" s="16" t="s">
        <v>69</v>
      </c>
      <c r="D203" s="16" t="s">
        <v>585</v>
      </c>
      <c r="E203" s="18" t="s">
        <v>66</v>
      </c>
      <c r="F203" s="17">
        <v>19.02</v>
      </c>
      <c r="G203" s="19">
        <v>45.8</v>
      </c>
      <c r="H203" s="19">
        <f t="shared" si="25"/>
        <v>55.11</v>
      </c>
      <c r="I203" s="19">
        <f t="shared" si="26"/>
        <v>1048.19</v>
      </c>
      <c r="J203" s="20">
        <f t="shared" si="27"/>
        <v>7.0733721713892137E-4</v>
      </c>
    </row>
    <row r="204" spans="1:10" ht="24" customHeight="1" x14ac:dyDescent="0.25">
      <c r="A204" s="16" t="s">
        <v>586</v>
      </c>
      <c r="B204" s="17" t="s">
        <v>587</v>
      </c>
      <c r="C204" s="16" t="s">
        <v>88</v>
      </c>
      <c r="D204" s="16" t="s">
        <v>588</v>
      </c>
      <c r="E204" s="18" t="s">
        <v>78</v>
      </c>
      <c r="F204" s="17">
        <v>2.04</v>
      </c>
      <c r="G204" s="19">
        <v>194.12</v>
      </c>
      <c r="H204" s="19">
        <f t="shared" si="25"/>
        <v>233.6</v>
      </c>
      <c r="I204" s="19">
        <f t="shared" si="26"/>
        <v>476.54</v>
      </c>
      <c r="J204" s="20">
        <f t="shared" si="27"/>
        <v>3.2157765047880784E-4</v>
      </c>
    </row>
    <row r="205" spans="1:10" ht="26.1" customHeight="1" x14ac:dyDescent="0.25">
      <c r="A205" s="16" t="s">
        <v>589</v>
      </c>
      <c r="B205" s="17" t="s">
        <v>590</v>
      </c>
      <c r="C205" s="16" t="s">
        <v>88</v>
      </c>
      <c r="D205" s="16" t="s">
        <v>591</v>
      </c>
      <c r="E205" s="18" t="s">
        <v>82</v>
      </c>
      <c r="F205" s="17">
        <v>3</v>
      </c>
      <c r="G205" s="19">
        <v>19.850000000000001</v>
      </c>
      <c r="H205" s="19">
        <f t="shared" si="25"/>
        <v>23.88</v>
      </c>
      <c r="I205" s="19">
        <f t="shared" si="26"/>
        <v>71.64</v>
      </c>
      <c r="J205" s="20">
        <f t="shared" si="27"/>
        <v>4.834394359403574E-5</v>
      </c>
    </row>
    <row r="206" spans="1:10" ht="24" customHeight="1" x14ac:dyDescent="0.25">
      <c r="A206" s="16" t="s">
        <v>592</v>
      </c>
      <c r="B206" s="17" t="s">
        <v>593</v>
      </c>
      <c r="C206" s="16" t="s">
        <v>116</v>
      </c>
      <c r="D206" s="16" t="s">
        <v>594</v>
      </c>
      <c r="E206" s="18" t="s">
        <v>78</v>
      </c>
      <c r="F206" s="17">
        <v>5.4720000000000004</v>
      </c>
      <c r="G206" s="19">
        <v>75.05</v>
      </c>
      <c r="H206" s="19">
        <f t="shared" si="25"/>
        <v>90.31</v>
      </c>
      <c r="I206" s="19">
        <f t="shared" si="26"/>
        <v>494.17</v>
      </c>
      <c r="J206" s="20">
        <f t="shared" si="27"/>
        <v>3.3347468740737917E-4</v>
      </c>
    </row>
    <row r="207" spans="1:10" ht="26.1" customHeight="1" x14ac:dyDescent="0.25">
      <c r="A207" s="16" t="s">
        <v>595</v>
      </c>
      <c r="B207" s="17" t="s">
        <v>596</v>
      </c>
      <c r="C207" s="16" t="s">
        <v>69</v>
      </c>
      <c r="D207" s="16" t="s">
        <v>597</v>
      </c>
      <c r="E207" s="18" t="s">
        <v>82</v>
      </c>
      <c r="F207" s="17">
        <v>30</v>
      </c>
      <c r="G207" s="19">
        <v>38.14</v>
      </c>
      <c r="H207" s="19">
        <f t="shared" si="25"/>
        <v>45.89</v>
      </c>
      <c r="I207" s="19">
        <f t="shared" si="26"/>
        <v>1376.7</v>
      </c>
      <c r="J207" s="20">
        <f t="shared" si="27"/>
        <v>9.2902159611821613E-4</v>
      </c>
    </row>
    <row r="208" spans="1:10" ht="26.1" customHeight="1" x14ac:dyDescent="0.25">
      <c r="A208" s="16" t="s">
        <v>598</v>
      </c>
      <c r="B208" s="17" t="s">
        <v>599</v>
      </c>
      <c r="C208" s="16" t="s">
        <v>64</v>
      </c>
      <c r="D208" s="16" t="s">
        <v>600</v>
      </c>
      <c r="E208" s="18" t="s">
        <v>78</v>
      </c>
      <c r="F208" s="17">
        <v>3.24</v>
      </c>
      <c r="G208" s="19">
        <v>96.34</v>
      </c>
      <c r="H208" s="19">
        <f t="shared" si="25"/>
        <v>115.93</v>
      </c>
      <c r="I208" s="19">
        <f t="shared" si="26"/>
        <v>375.61</v>
      </c>
      <c r="J208" s="20">
        <f t="shared" si="27"/>
        <v>2.5346829499379905E-4</v>
      </c>
    </row>
    <row r="209" spans="1:10" ht="24" customHeight="1" x14ac:dyDescent="0.25">
      <c r="A209" s="5" t="s">
        <v>601</v>
      </c>
      <c r="B209" s="5"/>
      <c r="C209" s="5"/>
      <c r="D209" s="5" t="s">
        <v>602</v>
      </c>
      <c r="E209" s="5"/>
      <c r="F209" s="15"/>
      <c r="G209" s="5"/>
      <c r="H209" s="5"/>
      <c r="I209" s="6">
        <v>101969.58</v>
      </c>
      <c r="J209" s="7">
        <f t="shared" si="27"/>
        <v>6.88108825213221E-2</v>
      </c>
    </row>
    <row r="210" spans="1:10" ht="26.1" customHeight="1" x14ac:dyDescent="0.25">
      <c r="A210" s="16" t="s">
        <v>603</v>
      </c>
      <c r="B210" s="17" t="s">
        <v>604</v>
      </c>
      <c r="C210" s="16" t="s">
        <v>69</v>
      </c>
      <c r="D210" s="16" t="s">
        <v>605</v>
      </c>
      <c r="E210" s="18" t="s">
        <v>71</v>
      </c>
      <c r="F210" s="17">
        <v>67.2</v>
      </c>
      <c r="G210" s="19">
        <v>537.94000000000005</v>
      </c>
      <c r="H210" s="19">
        <f t="shared" ref="H210:H217" si="28">TRUNC(G210 * (1 + 20.34 / 100), 2)</f>
        <v>647.35</v>
      </c>
      <c r="I210" s="19">
        <f t="shared" ref="I210:I217" si="29">TRUNC(F210 * H210, 2)</f>
        <v>43501.919999999998</v>
      </c>
      <c r="J210" s="20">
        <f t="shared" si="27"/>
        <v>2.935586776538603E-2</v>
      </c>
    </row>
    <row r="211" spans="1:10" ht="24" customHeight="1" x14ac:dyDescent="0.25">
      <c r="A211" s="16" t="s">
        <v>606</v>
      </c>
      <c r="B211" s="17" t="s">
        <v>607</v>
      </c>
      <c r="C211" s="16" t="s">
        <v>88</v>
      </c>
      <c r="D211" s="16" t="s">
        <v>608</v>
      </c>
      <c r="E211" s="18" t="s">
        <v>127</v>
      </c>
      <c r="F211" s="17">
        <v>552.14400000000001</v>
      </c>
      <c r="G211" s="19">
        <v>41.77</v>
      </c>
      <c r="H211" s="19">
        <f t="shared" si="28"/>
        <v>50.26</v>
      </c>
      <c r="I211" s="19">
        <f t="shared" si="29"/>
        <v>27750.75</v>
      </c>
      <c r="J211" s="20">
        <f t="shared" si="27"/>
        <v>1.8726698669628523E-2</v>
      </c>
    </row>
    <row r="212" spans="1:10" ht="26.1" customHeight="1" x14ac:dyDescent="0.25">
      <c r="A212" s="16" t="s">
        <v>609</v>
      </c>
      <c r="B212" s="17" t="s">
        <v>487</v>
      </c>
      <c r="C212" s="16" t="s">
        <v>88</v>
      </c>
      <c r="D212" s="16" t="s">
        <v>610</v>
      </c>
      <c r="E212" s="18" t="s">
        <v>71</v>
      </c>
      <c r="F212" s="17">
        <v>121.2</v>
      </c>
      <c r="G212" s="19">
        <v>155.37</v>
      </c>
      <c r="H212" s="19">
        <f t="shared" si="28"/>
        <v>186.97</v>
      </c>
      <c r="I212" s="19">
        <f t="shared" si="29"/>
        <v>22660.76</v>
      </c>
      <c r="J212" s="20">
        <f t="shared" si="27"/>
        <v>1.5291883071440275E-2</v>
      </c>
    </row>
    <row r="213" spans="1:10" ht="24" customHeight="1" x14ac:dyDescent="0.25">
      <c r="A213" s="16" t="s">
        <v>611</v>
      </c>
      <c r="B213" s="17" t="s">
        <v>612</v>
      </c>
      <c r="C213" s="16" t="s">
        <v>88</v>
      </c>
      <c r="D213" s="16" t="s">
        <v>613</v>
      </c>
      <c r="E213" s="18" t="s">
        <v>71</v>
      </c>
      <c r="F213" s="17">
        <v>93</v>
      </c>
      <c r="G213" s="19">
        <v>36.409999999999997</v>
      </c>
      <c r="H213" s="19">
        <f t="shared" si="28"/>
        <v>43.81</v>
      </c>
      <c r="I213" s="19">
        <f t="shared" si="29"/>
        <v>4074.33</v>
      </c>
      <c r="J213" s="20">
        <f t="shared" si="27"/>
        <v>2.749430202449576E-3</v>
      </c>
    </row>
    <row r="214" spans="1:10" ht="39" customHeight="1" x14ac:dyDescent="0.25">
      <c r="A214" s="16" t="s">
        <v>614</v>
      </c>
      <c r="B214" s="17" t="s">
        <v>508</v>
      </c>
      <c r="C214" s="16" t="s">
        <v>64</v>
      </c>
      <c r="D214" s="16" t="s">
        <v>509</v>
      </c>
      <c r="E214" s="18" t="s">
        <v>71</v>
      </c>
      <c r="F214" s="17">
        <v>43.44</v>
      </c>
      <c r="G214" s="19">
        <v>8.8699999999999992</v>
      </c>
      <c r="H214" s="19">
        <f t="shared" si="28"/>
        <v>10.67</v>
      </c>
      <c r="I214" s="19">
        <f t="shared" si="29"/>
        <v>463.5</v>
      </c>
      <c r="J214" s="20">
        <f t="shared" si="27"/>
        <v>3.1277802702171364E-4</v>
      </c>
    </row>
    <row r="215" spans="1:10" ht="26.1" customHeight="1" x14ac:dyDescent="0.25">
      <c r="A215" s="16" t="s">
        <v>615</v>
      </c>
      <c r="B215" s="17" t="s">
        <v>511</v>
      </c>
      <c r="C215" s="16" t="s">
        <v>88</v>
      </c>
      <c r="D215" s="16" t="s">
        <v>512</v>
      </c>
      <c r="E215" s="18" t="s">
        <v>82</v>
      </c>
      <c r="F215" s="17">
        <v>6</v>
      </c>
      <c r="G215" s="19">
        <v>125.64</v>
      </c>
      <c r="H215" s="19">
        <f t="shared" si="28"/>
        <v>151.19</v>
      </c>
      <c r="I215" s="19">
        <f t="shared" si="29"/>
        <v>907.14</v>
      </c>
      <c r="J215" s="20">
        <f t="shared" si="27"/>
        <v>6.1215417353285286E-4</v>
      </c>
    </row>
    <row r="216" spans="1:10" ht="26.1" customHeight="1" x14ac:dyDescent="0.25">
      <c r="A216" s="16" t="s">
        <v>616</v>
      </c>
      <c r="B216" s="17" t="s">
        <v>549</v>
      </c>
      <c r="C216" s="16" t="s">
        <v>468</v>
      </c>
      <c r="D216" s="16" t="s">
        <v>550</v>
      </c>
      <c r="E216" s="18" t="s">
        <v>82</v>
      </c>
      <c r="F216" s="17">
        <v>6</v>
      </c>
      <c r="G216" s="19">
        <v>312.3</v>
      </c>
      <c r="H216" s="19">
        <f t="shared" si="28"/>
        <v>375.82</v>
      </c>
      <c r="I216" s="19">
        <f t="shared" si="29"/>
        <v>2254.92</v>
      </c>
      <c r="J216" s="20">
        <f t="shared" si="27"/>
        <v>1.5216600403275137E-3</v>
      </c>
    </row>
    <row r="217" spans="1:10" ht="51.95" customHeight="1" x14ac:dyDescent="0.25">
      <c r="A217" s="16" t="s">
        <v>617</v>
      </c>
      <c r="B217" s="17" t="s">
        <v>618</v>
      </c>
      <c r="C217" s="16" t="s">
        <v>64</v>
      </c>
      <c r="D217" s="16" t="s">
        <v>619</v>
      </c>
      <c r="E217" s="18" t="s">
        <v>66</v>
      </c>
      <c r="F217" s="17">
        <v>31.667999999999999</v>
      </c>
      <c r="G217" s="19">
        <v>9.35</v>
      </c>
      <c r="H217" s="19">
        <f t="shared" si="28"/>
        <v>11.25</v>
      </c>
      <c r="I217" s="19">
        <f t="shared" si="29"/>
        <v>356.26</v>
      </c>
      <c r="J217" s="20">
        <f t="shared" si="27"/>
        <v>2.40410571535611E-4</v>
      </c>
    </row>
    <row r="218" spans="1:10" ht="24" customHeight="1" x14ac:dyDescent="0.25">
      <c r="A218" s="5" t="s">
        <v>620</v>
      </c>
      <c r="B218" s="5"/>
      <c r="C218" s="5"/>
      <c r="D218" s="5" t="s">
        <v>621</v>
      </c>
      <c r="E218" s="5"/>
      <c r="F218" s="15"/>
      <c r="G218" s="5"/>
      <c r="H218" s="5"/>
      <c r="I218" s="6">
        <v>63933.47</v>
      </c>
      <c r="J218" s="7">
        <f t="shared" si="27"/>
        <v>4.3143440360845567E-2</v>
      </c>
    </row>
    <row r="219" spans="1:10" ht="26.1" customHeight="1" x14ac:dyDescent="0.25">
      <c r="A219" s="16" t="s">
        <v>622</v>
      </c>
      <c r="B219" s="17" t="s">
        <v>623</v>
      </c>
      <c r="C219" s="16" t="s">
        <v>116</v>
      </c>
      <c r="D219" s="16" t="s">
        <v>624</v>
      </c>
      <c r="E219" s="18" t="s">
        <v>495</v>
      </c>
      <c r="F219" s="17">
        <v>197.76</v>
      </c>
      <c r="G219" s="19">
        <v>49.27</v>
      </c>
      <c r="H219" s="19">
        <f>TRUNC(G219 * (1 + 20.34 / 100), 2)</f>
        <v>59.29</v>
      </c>
      <c r="I219" s="19">
        <f>TRUNC(F219 * H219, 2)</f>
        <v>11725.19</v>
      </c>
      <c r="J219" s="20">
        <f t="shared" si="27"/>
        <v>7.9123663315096588E-3</v>
      </c>
    </row>
    <row r="220" spans="1:10" ht="39" customHeight="1" x14ac:dyDescent="0.25">
      <c r="A220" s="16" t="s">
        <v>625</v>
      </c>
      <c r="B220" s="17" t="s">
        <v>626</v>
      </c>
      <c r="C220" s="16" t="s">
        <v>69</v>
      </c>
      <c r="D220" s="16" t="s">
        <v>627</v>
      </c>
      <c r="E220" s="18" t="s">
        <v>66</v>
      </c>
      <c r="F220" s="17">
        <v>45</v>
      </c>
      <c r="G220" s="19">
        <v>670.2</v>
      </c>
      <c r="H220" s="19">
        <f>TRUNC(G220 * (1 + 20.34 / 100), 2)</f>
        <v>806.51</v>
      </c>
      <c r="I220" s="19">
        <f>TRUNC(F220 * H220, 2)</f>
        <v>36292.949999999997</v>
      </c>
      <c r="J220" s="20">
        <f t="shared" si="27"/>
        <v>2.4491126851774975E-2</v>
      </c>
    </row>
    <row r="221" spans="1:10" ht="24" customHeight="1" x14ac:dyDescent="0.25">
      <c r="A221" s="16" t="s">
        <v>628</v>
      </c>
      <c r="B221" s="17" t="s">
        <v>629</v>
      </c>
      <c r="C221" s="16" t="s">
        <v>69</v>
      </c>
      <c r="D221" s="16" t="s">
        <v>630</v>
      </c>
      <c r="E221" s="18" t="s">
        <v>66</v>
      </c>
      <c r="F221" s="17">
        <v>106.8</v>
      </c>
      <c r="G221" s="19">
        <v>123.84</v>
      </c>
      <c r="H221" s="19">
        <f>TRUNC(G221 * (1 + 20.34 / 100), 2)</f>
        <v>149.02000000000001</v>
      </c>
      <c r="I221" s="19">
        <f>TRUNC(F221 * H221, 2)</f>
        <v>15915.33</v>
      </c>
      <c r="J221" s="20">
        <f t="shared" si="27"/>
        <v>1.0739947177560927E-2</v>
      </c>
    </row>
    <row r="222" spans="1:10" ht="24" customHeight="1" x14ac:dyDescent="0.25">
      <c r="A222" s="5" t="s">
        <v>27</v>
      </c>
      <c r="B222" s="5"/>
      <c r="C222" s="5"/>
      <c r="D222" s="5" t="s">
        <v>28</v>
      </c>
      <c r="E222" s="5"/>
      <c r="F222" s="15"/>
      <c r="G222" s="5"/>
      <c r="H222" s="5"/>
      <c r="I222" s="6">
        <v>26993.72</v>
      </c>
      <c r="J222" s="7">
        <f t="shared" si="27"/>
        <v>1.821584138851472E-2</v>
      </c>
    </row>
    <row r="223" spans="1:10" ht="24" customHeight="1" x14ac:dyDescent="0.25">
      <c r="A223" s="5" t="s">
        <v>631</v>
      </c>
      <c r="B223" s="5"/>
      <c r="C223" s="5"/>
      <c r="D223" s="5" t="s">
        <v>248</v>
      </c>
      <c r="E223" s="5"/>
      <c r="F223" s="15"/>
      <c r="G223" s="5"/>
      <c r="H223" s="5"/>
      <c r="I223" s="6">
        <v>13694.34</v>
      </c>
      <c r="J223" s="7">
        <f t="shared" si="27"/>
        <v>9.2411837034833532E-3</v>
      </c>
    </row>
    <row r="224" spans="1:10" ht="39" customHeight="1" x14ac:dyDescent="0.25">
      <c r="A224" s="16" t="s">
        <v>632</v>
      </c>
      <c r="B224" s="17" t="s">
        <v>633</v>
      </c>
      <c r="C224" s="16" t="s">
        <v>64</v>
      </c>
      <c r="D224" s="16" t="s">
        <v>634</v>
      </c>
      <c r="E224" s="18" t="s">
        <v>71</v>
      </c>
      <c r="F224" s="17">
        <v>380</v>
      </c>
      <c r="G224" s="19">
        <v>11.39</v>
      </c>
      <c r="H224" s="19">
        <f>TRUNC(G224 * (1 + 20.34 / 100), 2)</f>
        <v>13.7</v>
      </c>
      <c r="I224" s="19">
        <f>TRUNC(F224 * H224, 2)</f>
        <v>5206</v>
      </c>
      <c r="J224" s="20">
        <f t="shared" si="27"/>
        <v>3.5131012053398946E-3</v>
      </c>
    </row>
    <row r="225" spans="1:10" ht="39" customHeight="1" x14ac:dyDescent="0.25">
      <c r="A225" s="16" t="s">
        <v>635</v>
      </c>
      <c r="B225" s="17" t="s">
        <v>636</v>
      </c>
      <c r="C225" s="16" t="s">
        <v>64</v>
      </c>
      <c r="D225" s="16" t="s">
        <v>637</v>
      </c>
      <c r="E225" s="18" t="s">
        <v>82</v>
      </c>
      <c r="F225" s="17">
        <v>20</v>
      </c>
      <c r="G225" s="19">
        <v>121.26</v>
      </c>
      <c r="H225" s="19">
        <f>TRUNC(G225 * (1 + 20.34 / 100), 2)</f>
        <v>145.91999999999999</v>
      </c>
      <c r="I225" s="19">
        <f>TRUNC(F225 * H225, 2)</f>
        <v>2918.4</v>
      </c>
      <c r="J225" s="20">
        <f t="shared" si="27"/>
        <v>1.9693881209496638E-3</v>
      </c>
    </row>
    <row r="226" spans="1:10" ht="39" customHeight="1" x14ac:dyDescent="0.25">
      <c r="A226" s="16" t="s">
        <v>638</v>
      </c>
      <c r="B226" s="17" t="s">
        <v>537</v>
      </c>
      <c r="C226" s="16" t="s">
        <v>64</v>
      </c>
      <c r="D226" s="16" t="s">
        <v>538</v>
      </c>
      <c r="E226" s="18" t="s">
        <v>71</v>
      </c>
      <c r="F226" s="17">
        <v>520</v>
      </c>
      <c r="G226" s="19">
        <v>6.4</v>
      </c>
      <c r="H226" s="19">
        <f>TRUNC(G226 * (1 + 20.34 / 100), 2)</f>
        <v>7.7</v>
      </c>
      <c r="I226" s="19">
        <f>TRUNC(F226 * H226, 2)</f>
        <v>4004</v>
      </c>
      <c r="J226" s="20">
        <f t="shared" si="27"/>
        <v>2.7019702701077484E-3</v>
      </c>
    </row>
    <row r="227" spans="1:10" ht="39" customHeight="1" x14ac:dyDescent="0.25">
      <c r="A227" s="16" t="s">
        <v>639</v>
      </c>
      <c r="B227" s="17" t="s">
        <v>262</v>
      </c>
      <c r="C227" s="16" t="s">
        <v>64</v>
      </c>
      <c r="D227" s="16" t="s">
        <v>263</v>
      </c>
      <c r="E227" s="18" t="s">
        <v>71</v>
      </c>
      <c r="F227" s="17">
        <v>220</v>
      </c>
      <c r="G227" s="19">
        <v>4.3099999999999996</v>
      </c>
      <c r="H227" s="19">
        <f>TRUNC(G227 * (1 + 20.34 / 100), 2)</f>
        <v>5.18</v>
      </c>
      <c r="I227" s="19">
        <f>TRUNC(F227 * H227, 2)</f>
        <v>1139.5999999999999</v>
      </c>
      <c r="J227" s="20">
        <f t="shared" si="27"/>
        <v>7.6902230764605139E-4</v>
      </c>
    </row>
    <row r="228" spans="1:10" ht="51.95" customHeight="1" x14ac:dyDescent="0.25">
      <c r="A228" s="16" t="s">
        <v>640</v>
      </c>
      <c r="B228" s="17" t="s">
        <v>641</v>
      </c>
      <c r="C228" s="16" t="s">
        <v>64</v>
      </c>
      <c r="D228" s="16" t="s">
        <v>642</v>
      </c>
      <c r="E228" s="18" t="s">
        <v>82</v>
      </c>
      <c r="F228" s="17">
        <v>1</v>
      </c>
      <c r="G228" s="19">
        <v>354.28</v>
      </c>
      <c r="H228" s="19">
        <f>TRUNC(G228 * (1 + 20.34 / 100), 2)</f>
        <v>426.34</v>
      </c>
      <c r="I228" s="19">
        <f>TRUNC(F228 * H228, 2)</f>
        <v>426.34</v>
      </c>
      <c r="J228" s="20">
        <f t="shared" si="27"/>
        <v>2.8770179943999436E-4</v>
      </c>
    </row>
    <row r="229" spans="1:10" ht="24" customHeight="1" x14ac:dyDescent="0.25">
      <c r="A229" s="5" t="s">
        <v>643</v>
      </c>
      <c r="B229" s="5"/>
      <c r="C229" s="5"/>
      <c r="D229" s="5" t="s">
        <v>278</v>
      </c>
      <c r="E229" s="5"/>
      <c r="F229" s="15"/>
      <c r="G229" s="5"/>
      <c r="H229" s="5"/>
      <c r="I229" s="6">
        <v>13299.38</v>
      </c>
      <c r="J229" s="7">
        <f t="shared" si="27"/>
        <v>8.9746576850313654E-3</v>
      </c>
    </row>
    <row r="230" spans="1:10" ht="39" customHeight="1" x14ac:dyDescent="0.25">
      <c r="A230" s="16" t="s">
        <v>644</v>
      </c>
      <c r="B230" s="17" t="s">
        <v>645</v>
      </c>
      <c r="C230" s="16" t="s">
        <v>64</v>
      </c>
      <c r="D230" s="16" t="s">
        <v>646</v>
      </c>
      <c r="E230" s="18" t="s">
        <v>71</v>
      </c>
      <c r="F230" s="17">
        <v>85</v>
      </c>
      <c r="G230" s="19">
        <v>89.19</v>
      </c>
      <c r="H230" s="19">
        <f t="shared" ref="H230:H236" si="30">TRUNC(G230 * (1 + 20.34 / 100), 2)</f>
        <v>107.33</v>
      </c>
      <c r="I230" s="19">
        <f t="shared" ref="I230:I236" si="31">TRUNC(F230 * H230, 2)</f>
        <v>9123.0499999999993</v>
      </c>
      <c r="J230" s="20">
        <f t="shared" si="27"/>
        <v>6.1563960721045183E-3</v>
      </c>
    </row>
    <row r="231" spans="1:10" ht="39" customHeight="1" x14ac:dyDescent="0.25">
      <c r="A231" s="16" t="s">
        <v>647</v>
      </c>
      <c r="B231" s="17" t="s">
        <v>648</v>
      </c>
      <c r="C231" s="16" t="s">
        <v>64</v>
      </c>
      <c r="D231" s="16" t="s">
        <v>649</v>
      </c>
      <c r="E231" s="18" t="s">
        <v>71</v>
      </c>
      <c r="F231" s="17">
        <v>40</v>
      </c>
      <c r="G231" s="19">
        <v>25.63</v>
      </c>
      <c r="H231" s="19">
        <f t="shared" si="30"/>
        <v>30.84</v>
      </c>
      <c r="I231" s="19">
        <f t="shared" si="31"/>
        <v>1233.5999999999999</v>
      </c>
      <c r="J231" s="20">
        <f t="shared" si="27"/>
        <v>8.3245517612510448E-4</v>
      </c>
    </row>
    <row r="232" spans="1:10" ht="39" customHeight="1" x14ac:dyDescent="0.25">
      <c r="A232" s="16" t="s">
        <v>650</v>
      </c>
      <c r="B232" s="17" t="s">
        <v>651</v>
      </c>
      <c r="C232" s="16" t="s">
        <v>64</v>
      </c>
      <c r="D232" s="16" t="s">
        <v>652</v>
      </c>
      <c r="E232" s="18" t="s">
        <v>82</v>
      </c>
      <c r="F232" s="17">
        <v>3</v>
      </c>
      <c r="G232" s="19">
        <v>475.93</v>
      </c>
      <c r="H232" s="19">
        <f t="shared" si="30"/>
        <v>572.73</v>
      </c>
      <c r="I232" s="19">
        <f t="shared" si="31"/>
        <v>1718.19</v>
      </c>
      <c r="J232" s="20">
        <f t="shared" si="27"/>
        <v>1.1594651094896185E-3</v>
      </c>
    </row>
    <row r="233" spans="1:10" ht="51.95" customHeight="1" x14ac:dyDescent="0.25">
      <c r="A233" s="16" t="s">
        <v>653</v>
      </c>
      <c r="B233" s="17" t="s">
        <v>654</v>
      </c>
      <c r="C233" s="16" t="s">
        <v>64</v>
      </c>
      <c r="D233" s="16" t="s">
        <v>655</v>
      </c>
      <c r="E233" s="18" t="s">
        <v>82</v>
      </c>
      <c r="F233" s="17">
        <v>3</v>
      </c>
      <c r="G233" s="19">
        <v>306.27</v>
      </c>
      <c r="H233" s="19">
        <f t="shared" si="30"/>
        <v>368.56</v>
      </c>
      <c r="I233" s="19">
        <f t="shared" si="31"/>
        <v>1105.68</v>
      </c>
      <c r="J233" s="20">
        <f t="shared" si="27"/>
        <v>7.4613248957361021E-4</v>
      </c>
    </row>
    <row r="234" spans="1:10" ht="26.1" customHeight="1" x14ac:dyDescent="0.25">
      <c r="A234" s="16" t="s">
        <v>656</v>
      </c>
      <c r="B234" s="17" t="s">
        <v>657</v>
      </c>
      <c r="C234" s="16" t="s">
        <v>64</v>
      </c>
      <c r="D234" s="16" t="s">
        <v>658</v>
      </c>
      <c r="E234" s="18" t="s">
        <v>71</v>
      </c>
      <c r="F234" s="17">
        <v>0.1</v>
      </c>
      <c r="G234" s="19">
        <v>11.4</v>
      </c>
      <c r="H234" s="19">
        <f t="shared" si="30"/>
        <v>13.71</v>
      </c>
      <c r="I234" s="19">
        <f t="shared" si="31"/>
        <v>1.37</v>
      </c>
      <c r="J234" s="20">
        <f t="shared" si="27"/>
        <v>9.2450031719470925E-7</v>
      </c>
    </row>
    <row r="235" spans="1:10" ht="39" customHeight="1" x14ac:dyDescent="0.25">
      <c r="A235" s="16" t="s">
        <v>659</v>
      </c>
      <c r="B235" s="17" t="s">
        <v>660</v>
      </c>
      <c r="C235" s="16" t="s">
        <v>64</v>
      </c>
      <c r="D235" s="16" t="s">
        <v>661</v>
      </c>
      <c r="E235" s="18" t="s">
        <v>82</v>
      </c>
      <c r="F235" s="17">
        <v>3</v>
      </c>
      <c r="G235" s="19">
        <v>13.66</v>
      </c>
      <c r="H235" s="19">
        <f t="shared" si="30"/>
        <v>16.43</v>
      </c>
      <c r="I235" s="19">
        <f t="shared" si="31"/>
        <v>49.29</v>
      </c>
      <c r="J235" s="20">
        <f t="shared" si="27"/>
        <v>3.3261766886516217E-5</v>
      </c>
    </row>
    <row r="236" spans="1:10" ht="39" customHeight="1" x14ac:dyDescent="0.25">
      <c r="A236" s="16" t="s">
        <v>662</v>
      </c>
      <c r="B236" s="17" t="s">
        <v>663</v>
      </c>
      <c r="C236" s="16" t="s">
        <v>64</v>
      </c>
      <c r="D236" s="16" t="s">
        <v>664</v>
      </c>
      <c r="E236" s="18" t="s">
        <v>82</v>
      </c>
      <c r="F236" s="17">
        <v>4</v>
      </c>
      <c r="G236" s="19">
        <v>14.17</v>
      </c>
      <c r="H236" s="19">
        <f t="shared" si="30"/>
        <v>17.05</v>
      </c>
      <c r="I236" s="19">
        <f t="shared" si="31"/>
        <v>68.2</v>
      </c>
      <c r="J236" s="20">
        <f t="shared" si="27"/>
        <v>4.6022570534802312E-5</v>
      </c>
    </row>
    <row r="237" spans="1:10" ht="24" customHeight="1" x14ac:dyDescent="0.25">
      <c r="A237" s="5" t="s">
        <v>29</v>
      </c>
      <c r="B237" s="5"/>
      <c r="C237" s="5"/>
      <c r="D237" s="5" t="s">
        <v>30</v>
      </c>
      <c r="E237" s="5"/>
      <c r="F237" s="15"/>
      <c r="G237" s="5"/>
      <c r="H237" s="5"/>
      <c r="I237" s="6">
        <v>13641.64</v>
      </c>
      <c r="J237" s="7">
        <f t="shared" si="27"/>
        <v>9.2056208080700964E-3</v>
      </c>
    </row>
    <row r="238" spans="1:10" ht="24" customHeight="1" x14ac:dyDescent="0.25">
      <c r="A238" s="16" t="s">
        <v>665</v>
      </c>
      <c r="B238" s="17" t="s">
        <v>666</v>
      </c>
      <c r="C238" s="16" t="s">
        <v>88</v>
      </c>
      <c r="D238" s="16" t="s">
        <v>667</v>
      </c>
      <c r="E238" s="18" t="s">
        <v>82</v>
      </c>
      <c r="F238" s="17">
        <v>1</v>
      </c>
      <c r="G238" s="19">
        <v>3998.17</v>
      </c>
      <c r="H238" s="19">
        <f>TRUNC(G238 * (1 + 20.34 / 100), 2)</f>
        <v>4811.3900000000003</v>
      </c>
      <c r="I238" s="19">
        <f>TRUNC(F238 * H238, 2)</f>
        <v>4811.3900000000003</v>
      </c>
      <c r="J238" s="20">
        <f t="shared" si="27"/>
        <v>3.2468113731003298E-3</v>
      </c>
    </row>
    <row r="239" spans="1:10" ht="26.1" customHeight="1" x14ac:dyDescent="0.25">
      <c r="A239" s="16" t="s">
        <v>668</v>
      </c>
      <c r="B239" s="17" t="s">
        <v>531</v>
      </c>
      <c r="C239" s="16" t="s">
        <v>64</v>
      </c>
      <c r="D239" s="16" t="s">
        <v>532</v>
      </c>
      <c r="E239" s="18" t="s">
        <v>82</v>
      </c>
      <c r="F239" s="17">
        <v>12</v>
      </c>
      <c r="G239" s="19">
        <v>34.99</v>
      </c>
      <c r="H239" s="19">
        <f>TRUNC(G239 * (1 + 20.34 / 100), 2)</f>
        <v>42.1</v>
      </c>
      <c r="I239" s="19">
        <f>TRUNC(F239 * H239, 2)</f>
        <v>505.2</v>
      </c>
      <c r="J239" s="20">
        <f t="shared" si="27"/>
        <v>3.4091792718742118E-4</v>
      </c>
    </row>
    <row r="240" spans="1:10" ht="26.1" customHeight="1" x14ac:dyDescent="0.25">
      <c r="A240" s="16" t="s">
        <v>669</v>
      </c>
      <c r="B240" s="17" t="s">
        <v>670</v>
      </c>
      <c r="C240" s="16" t="s">
        <v>69</v>
      </c>
      <c r="D240" s="16" t="s">
        <v>671</v>
      </c>
      <c r="E240" s="18" t="s">
        <v>82</v>
      </c>
      <c r="F240" s="17">
        <v>5</v>
      </c>
      <c r="G240" s="19">
        <v>1383.59</v>
      </c>
      <c r="H240" s="19">
        <f>TRUNC(G240 * (1 + 20.34 / 100), 2)</f>
        <v>1665.01</v>
      </c>
      <c r="I240" s="19">
        <f>TRUNC(F240 * H240, 2)</f>
        <v>8325.0499999999993</v>
      </c>
      <c r="J240" s="20">
        <f t="shared" si="27"/>
        <v>5.6178915077823447E-3</v>
      </c>
    </row>
    <row r="241" spans="1:10" ht="24" customHeight="1" x14ac:dyDescent="0.25">
      <c r="A241" s="5" t="s">
        <v>31</v>
      </c>
      <c r="B241" s="5"/>
      <c r="C241" s="5"/>
      <c r="D241" s="5" t="s">
        <v>32</v>
      </c>
      <c r="E241" s="5"/>
      <c r="F241" s="15"/>
      <c r="G241" s="5"/>
      <c r="H241" s="5"/>
      <c r="I241" s="6">
        <v>687574.51</v>
      </c>
      <c r="J241" s="7">
        <f t="shared" si="27"/>
        <v>0.46398748364233339</v>
      </c>
    </row>
    <row r="242" spans="1:10" ht="24" customHeight="1" x14ac:dyDescent="0.25">
      <c r="A242" s="5" t="s">
        <v>33</v>
      </c>
      <c r="B242" s="5"/>
      <c r="C242" s="5"/>
      <c r="D242" s="5" t="s">
        <v>16</v>
      </c>
      <c r="E242" s="5"/>
      <c r="F242" s="15"/>
      <c r="G242" s="5"/>
      <c r="H242" s="5"/>
      <c r="I242" s="6">
        <v>34154.870000000003</v>
      </c>
      <c r="J242" s="7">
        <f t="shared" si="27"/>
        <v>2.3048312517331429E-2</v>
      </c>
    </row>
    <row r="243" spans="1:10" ht="24" customHeight="1" x14ac:dyDescent="0.25">
      <c r="A243" s="16" t="s">
        <v>672</v>
      </c>
      <c r="B243" s="17" t="s">
        <v>68</v>
      </c>
      <c r="C243" s="16" t="s">
        <v>69</v>
      </c>
      <c r="D243" s="16" t="s">
        <v>70</v>
      </c>
      <c r="E243" s="18" t="s">
        <v>71</v>
      </c>
      <c r="F243" s="17">
        <v>255</v>
      </c>
      <c r="G243" s="19">
        <v>8.8000000000000007</v>
      </c>
      <c r="H243" s="19">
        <f t="shared" ref="H243:H250" si="32">TRUNC(G243 * (1 + 20.34 / 100), 2)</f>
        <v>10.58</v>
      </c>
      <c r="I243" s="19">
        <f t="shared" ref="I243:I250" si="33">TRUNC(F243 * H243, 2)</f>
        <v>2697.9</v>
      </c>
      <c r="J243" s="20">
        <f t="shared" si="27"/>
        <v>1.8205908071237998E-3</v>
      </c>
    </row>
    <row r="244" spans="1:10" ht="39" customHeight="1" x14ac:dyDescent="0.25">
      <c r="A244" s="16" t="s">
        <v>673</v>
      </c>
      <c r="B244" s="17" t="s">
        <v>76</v>
      </c>
      <c r="C244" s="16" t="s">
        <v>64</v>
      </c>
      <c r="D244" s="16" t="s">
        <v>77</v>
      </c>
      <c r="E244" s="18" t="s">
        <v>78</v>
      </c>
      <c r="F244" s="17">
        <v>53.05</v>
      </c>
      <c r="G244" s="19">
        <v>45.89</v>
      </c>
      <c r="H244" s="19">
        <f t="shared" si="32"/>
        <v>55.22</v>
      </c>
      <c r="I244" s="19">
        <f t="shared" si="33"/>
        <v>2929.42</v>
      </c>
      <c r="J244" s="20">
        <f t="shared" si="27"/>
        <v>1.976824612552208E-3</v>
      </c>
    </row>
    <row r="245" spans="1:10" ht="26.1" customHeight="1" x14ac:dyDescent="0.25">
      <c r="A245" s="16" t="s">
        <v>674</v>
      </c>
      <c r="B245" s="17" t="s">
        <v>675</v>
      </c>
      <c r="C245" s="16" t="s">
        <v>69</v>
      </c>
      <c r="D245" s="16" t="s">
        <v>676</v>
      </c>
      <c r="E245" s="18" t="s">
        <v>66</v>
      </c>
      <c r="F245" s="17">
        <v>730</v>
      </c>
      <c r="G245" s="19">
        <v>7.77</v>
      </c>
      <c r="H245" s="19">
        <f t="shared" si="32"/>
        <v>9.35</v>
      </c>
      <c r="I245" s="19">
        <f t="shared" si="33"/>
        <v>6825.5</v>
      </c>
      <c r="J245" s="20">
        <f t="shared" si="27"/>
        <v>4.6059685511040055E-3</v>
      </c>
    </row>
    <row r="246" spans="1:10" ht="24" customHeight="1" x14ac:dyDescent="0.25">
      <c r="A246" s="16" t="s">
        <v>677</v>
      </c>
      <c r="B246" s="17" t="s">
        <v>678</v>
      </c>
      <c r="C246" s="16" t="s">
        <v>88</v>
      </c>
      <c r="D246" s="16" t="s">
        <v>679</v>
      </c>
      <c r="E246" s="18" t="s">
        <v>66</v>
      </c>
      <c r="F246" s="17">
        <v>705</v>
      </c>
      <c r="G246" s="19">
        <v>5.95</v>
      </c>
      <c r="H246" s="19">
        <f t="shared" si="32"/>
        <v>7.16</v>
      </c>
      <c r="I246" s="19">
        <f t="shared" si="33"/>
        <v>5047.8</v>
      </c>
      <c r="J246" s="20">
        <f t="shared" si="27"/>
        <v>3.406345037325148E-3</v>
      </c>
    </row>
    <row r="247" spans="1:10" ht="24" customHeight="1" x14ac:dyDescent="0.25">
      <c r="A247" s="16" t="s">
        <v>680</v>
      </c>
      <c r="B247" s="17" t="s">
        <v>87</v>
      </c>
      <c r="C247" s="16" t="s">
        <v>88</v>
      </c>
      <c r="D247" s="16" t="s">
        <v>89</v>
      </c>
      <c r="E247" s="18" t="s">
        <v>82</v>
      </c>
      <c r="F247" s="17">
        <v>8</v>
      </c>
      <c r="G247" s="19">
        <v>104.25</v>
      </c>
      <c r="H247" s="19">
        <f t="shared" si="32"/>
        <v>125.45</v>
      </c>
      <c r="I247" s="19">
        <f t="shared" si="33"/>
        <v>1003.6</v>
      </c>
      <c r="J247" s="20">
        <f t="shared" si="27"/>
        <v>6.7724709367635776E-4</v>
      </c>
    </row>
    <row r="248" spans="1:10" ht="26.1" customHeight="1" x14ac:dyDescent="0.25">
      <c r="A248" s="16" t="s">
        <v>681</v>
      </c>
      <c r="B248" s="17" t="s">
        <v>91</v>
      </c>
      <c r="C248" s="16" t="s">
        <v>64</v>
      </c>
      <c r="D248" s="16" t="s">
        <v>92</v>
      </c>
      <c r="E248" s="18" t="s">
        <v>71</v>
      </c>
      <c r="F248" s="17">
        <v>200</v>
      </c>
      <c r="G248" s="19">
        <v>0.5</v>
      </c>
      <c r="H248" s="19">
        <f t="shared" si="32"/>
        <v>0.6</v>
      </c>
      <c r="I248" s="19">
        <f t="shared" si="33"/>
        <v>120</v>
      </c>
      <c r="J248" s="20">
        <f t="shared" si="27"/>
        <v>8.0978129973259189E-5</v>
      </c>
    </row>
    <row r="249" spans="1:10" ht="24" customHeight="1" x14ac:dyDescent="0.25">
      <c r="A249" s="16" t="s">
        <v>682</v>
      </c>
      <c r="B249" s="17" t="s">
        <v>683</v>
      </c>
      <c r="C249" s="16" t="s">
        <v>69</v>
      </c>
      <c r="D249" s="16" t="s">
        <v>684</v>
      </c>
      <c r="E249" s="18" t="s">
        <v>82</v>
      </c>
      <c r="F249" s="17">
        <v>1</v>
      </c>
      <c r="G249" s="19">
        <v>373.2</v>
      </c>
      <c r="H249" s="19">
        <f t="shared" si="32"/>
        <v>449.1</v>
      </c>
      <c r="I249" s="19">
        <f t="shared" si="33"/>
        <v>449.1</v>
      </c>
      <c r="J249" s="20">
        <f t="shared" si="27"/>
        <v>3.0306065142492254E-4</v>
      </c>
    </row>
    <row r="250" spans="1:10" ht="24" customHeight="1" x14ac:dyDescent="0.25">
      <c r="A250" s="16" t="s">
        <v>685</v>
      </c>
      <c r="B250" s="17" t="s">
        <v>94</v>
      </c>
      <c r="C250" s="16" t="s">
        <v>69</v>
      </c>
      <c r="D250" s="16" t="s">
        <v>95</v>
      </c>
      <c r="E250" s="18" t="s">
        <v>66</v>
      </c>
      <c r="F250" s="17">
        <v>2068.8000000000002</v>
      </c>
      <c r="G250" s="19">
        <v>6.06</v>
      </c>
      <c r="H250" s="19">
        <f t="shared" si="32"/>
        <v>7.29</v>
      </c>
      <c r="I250" s="19">
        <f t="shared" si="33"/>
        <v>15081.55</v>
      </c>
      <c r="J250" s="20">
        <f t="shared" si="27"/>
        <v>1.0177297634151726E-2</v>
      </c>
    </row>
    <row r="251" spans="1:10" ht="24" customHeight="1" x14ac:dyDescent="0.25">
      <c r="A251" s="5" t="s">
        <v>34</v>
      </c>
      <c r="B251" s="5"/>
      <c r="C251" s="5"/>
      <c r="D251" s="5" t="s">
        <v>18</v>
      </c>
      <c r="E251" s="5"/>
      <c r="F251" s="15"/>
      <c r="G251" s="5"/>
      <c r="H251" s="5"/>
      <c r="I251" s="6">
        <v>8432.4599999999991</v>
      </c>
      <c r="J251" s="7">
        <f t="shared" si="27"/>
        <v>5.6903736822859095E-3</v>
      </c>
    </row>
    <row r="252" spans="1:10" ht="39" customHeight="1" x14ac:dyDescent="0.25">
      <c r="A252" s="16" t="s">
        <v>686</v>
      </c>
      <c r="B252" s="17" t="s">
        <v>687</v>
      </c>
      <c r="C252" s="16" t="s">
        <v>64</v>
      </c>
      <c r="D252" s="16" t="s">
        <v>688</v>
      </c>
      <c r="E252" s="18" t="s">
        <v>78</v>
      </c>
      <c r="F252" s="17">
        <v>252.35</v>
      </c>
      <c r="G252" s="19">
        <v>3.3</v>
      </c>
      <c r="H252" s="19">
        <f>TRUNC(G252 * (1 + 20.34 / 100), 2)</f>
        <v>3.97</v>
      </c>
      <c r="I252" s="19">
        <f>TRUNC(F252 * H252, 2)</f>
        <v>1001.82</v>
      </c>
      <c r="J252" s="20">
        <f t="shared" si="27"/>
        <v>6.760459180817544E-4</v>
      </c>
    </row>
    <row r="253" spans="1:10" ht="26.1" customHeight="1" x14ac:dyDescent="0.25">
      <c r="A253" s="16" t="s">
        <v>689</v>
      </c>
      <c r="B253" s="17" t="s">
        <v>97</v>
      </c>
      <c r="C253" s="16" t="s">
        <v>64</v>
      </c>
      <c r="D253" s="16" t="s">
        <v>98</v>
      </c>
      <c r="E253" s="18" t="s">
        <v>66</v>
      </c>
      <c r="F253" s="17">
        <v>2068.8000000000002</v>
      </c>
      <c r="G253" s="19">
        <v>2.14</v>
      </c>
      <c r="H253" s="19">
        <f>TRUNC(G253 * (1 + 20.34 / 100), 2)</f>
        <v>2.57</v>
      </c>
      <c r="I253" s="19">
        <f>TRUNC(F253 * H253, 2)</f>
        <v>5316.81</v>
      </c>
      <c r="J253" s="20">
        <f t="shared" si="27"/>
        <v>3.5878777601927019E-3</v>
      </c>
    </row>
    <row r="254" spans="1:10" ht="65.099999999999994" customHeight="1" x14ac:dyDescent="0.25">
      <c r="A254" s="16" t="s">
        <v>690</v>
      </c>
      <c r="B254" s="17" t="s">
        <v>100</v>
      </c>
      <c r="C254" s="16" t="s">
        <v>64</v>
      </c>
      <c r="D254" s="16" t="s">
        <v>101</v>
      </c>
      <c r="E254" s="18" t="s">
        <v>78</v>
      </c>
      <c r="F254" s="17">
        <v>42.75</v>
      </c>
      <c r="G254" s="19">
        <v>5.09</v>
      </c>
      <c r="H254" s="19">
        <f>TRUNC(G254 * (1 + 20.34 / 100), 2)</f>
        <v>6.12</v>
      </c>
      <c r="I254" s="19">
        <f>TRUNC(F254 * H254, 2)</f>
        <v>261.63</v>
      </c>
      <c r="J254" s="20">
        <f t="shared" si="27"/>
        <v>1.7655256787419836E-4</v>
      </c>
    </row>
    <row r="255" spans="1:10" ht="65.099999999999994" customHeight="1" x14ac:dyDescent="0.25">
      <c r="A255" s="16" t="s">
        <v>691</v>
      </c>
      <c r="B255" s="17" t="s">
        <v>103</v>
      </c>
      <c r="C255" s="16" t="s">
        <v>64</v>
      </c>
      <c r="D255" s="16" t="s">
        <v>104</v>
      </c>
      <c r="E255" s="18" t="s">
        <v>78</v>
      </c>
      <c r="F255" s="17">
        <v>105</v>
      </c>
      <c r="G255" s="19">
        <v>14.66</v>
      </c>
      <c r="H255" s="19">
        <f>TRUNC(G255 * (1 + 20.34 / 100), 2)</f>
        <v>17.64</v>
      </c>
      <c r="I255" s="19">
        <f>TRUNC(F255 * H255, 2)</f>
        <v>1852.2</v>
      </c>
      <c r="J255" s="20">
        <f t="shared" si="27"/>
        <v>1.2498974361372557E-3</v>
      </c>
    </row>
    <row r="256" spans="1:10" ht="24" customHeight="1" x14ac:dyDescent="0.25">
      <c r="A256" s="5" t="s">
        <v>35</v>
      </c>
      <c r="B256" s="5"/>
      <c r="C256" s="5"/>
      <c r="D256" s="5" t="s">
        <v>20</v>
      </c>
      <c r="E256" s="5"/>
      <c r="F256" s="15"/>
      <c r="G256" s="5"/>
      <c r="H256" s="5"/>
      <c r="I256" s="6">
        <v>95432.16</v>
      </c>
      <c r="J256" s="7">
        <f t="shared" si="27"/>
        <v>6.4399315467573895E-2</v>
      </c>
    </row>
    <row r="257" spans="1:10" ht="26.1" customHeight="1" x14ac:dyDescent="0.25">
      <c r="A257" s="16" t="s">
        <v>692</v>
      </c>
      <c r="B257" s="17" t="s">
        <v>106</v>
      </c>
      <c r="C257" s="16" t="s">
        <v>69</v>
      </c>
      <c r="D257" s="16" t="s">
        <v>107</v>
      </c>
      <c r="E257" s="18" t="s">
        <v>71</v>
      </c>
      <c r="F257" s="17">
        <v>53.5</v>
      </c>
      <c r="G257" s="19">
        <v>22.25</v>
      </c>
      <c r="H257" s="19">
        <f t="shared" ref="H257:H263" si="34">TRUNC(G257 * (1 + 20.34 / 100), 2)</f>
        <v>26.77</v>
      </c>
      <c r="I257" s="19">
        <f t="shared" ref="I257:I263" si="35">TRUNC(F257 * H257, 2)</f>
        <v>1432.19</v>
      </c>
      <c r="J257" s="20">
        <f t="shared" si="27"/>
        <v>9.6646723305335075E-4</v>
      </c>
    </row>
    <row r="258" spans="1:10" ht="26.1" customHeight="1" x14ac:dyDescent="0.25">
      <c r="A258" s="16" t="s">
        <v>693</v>
      </c>
      <c r="B258" s="17" t="s">
        <v>109</v>
      </c>
      <c r="C258" s="16" t="s">
        <v>64</v>
      </c>
      <c r="D258" s="16" t="s">
        <v>110</v>
      </c>
      <c r="E258" s="18" t="s">
        <v>71</v>
      </c>
      <c r="F258" s="17">
        <v>53.5</v>
      </c>
      <c r="G258" s="19">
        <v>1.21</v>
      </c>
      <c r="H258" s="19">
        <f t="shared" si="34"/>
        <v>1.45</v>
      </c>
      <c r="I258" s="19">
        <f t="shared" si="35"/>
        <v>77.569999999999993</v>
      </c>
      <c r="J258" s="20">
        <f t="shared" si="27"/>
        <v>5.2345612850214297E-5</v>
      </c>
    </row>
    <row r="259" spans="1:10" ht="26.1" customHeight="1" x14ac:dyDescent="0.25">
      <c r="A259" s="16" t="s">
        <v>694</v>
      </c>
      <c r="B259" s="17" t="s">
        <v>112</v>
      </c>
      <c r="C259" s="16" t="s">
        <v>69</v>
      </c>
      <c r="D259" s="16" t="s">
        <v>113</v>
      </c>
      <c r="E259" s="18" t="s">
        <v>66</v>
      </c>
      <c r="F259" s="17">
        <v>820</v>
      </c>
      <c r="G259" s="19">
        <v>46.93</v>
      </c>
      <c r="H259" s="19">
        <f t="shared" si="34"/>
        <v>56.47</v>
      </c>
      <c r="I259" s="19">
        <f t="shared" si="35"/>
        <v>46305.4</v>
      </c>
      <c r="J259" s="20">
        <f t="shared" si="27"/>
        <v>3.1247705830531304E-2</v>
      </c>
    </row>
    <row r="260" spans="1:10" ht="26.1" customHeight="1" x14ac:dyDescent="0.25">
      <c r="A260" s="16" t="s">
        <v>695</v>
      </c>
      <c r="B260" s="17" t="s">
        <v>696</v>
      </c>
      <c r="C260" s="16" t="s">
        <v>69</v>
      </c>
      <c r="D260" s="16" t="s">
        <v>697</v>
      </c>
      <c r="E260" s="18" t="s">
        <v>66</v>
      </c>
      <c r="F260" s="17">
        <v>770</v>
      </c>
      <c r="G260" s="19">
        <v>40.81</v>
      </c>
      <c r="H260" s="19">
        <f t="shared" si="34"/>
        <v>49.11</v>
      </c>
      <c r="I260" s="19">
        <f t="shared" si="35"/>
        <v>37814.699999999997</v>
      </c>
      <c r="J260" s="20">
        <f t="shared" si="27"/>
        <v>2.5518030762498367E-2</v>
      </c>
    </row>
    <row r="261" spans="1:10" ht="26.1" customHeight="1" x14ac:dyDescent="0.25">
      <c r="A261" s="16" t="s">
        <v>698</v>
      </c>
      <c r="B261" s="17" t="s">
        <v>699</v>
      </c>
      <c r="C261" s="16" t="s">
        <v>64</v>
      </c>
      <c r="D261" s="16" t="s">
        <v>700</v>
      </c>
      <c r="E261" s="18" t="s">
        <v>78</v>
      </c>
      <c r="F261" s="17">
        <v>1.85</v>
      </c>
      <c r="G261" s="19">
        <v>3547.73</v>
      </c>
      <c r="H261" s="19">
        <f t="shared" si="34"/>
        <v>4269.33</v>
      </c>
      <c r="I261" s="19">
        <f t="shared" si="35"/>
        <v>7898.26</v>
      </c>
      <c r="J261" s="20">
        <f t="shared" ref="J261:J324" si="36">I261 / 1481881.59</f>
        <v>5.3298860403549518E-3</v>
      </c>
    </row>
    <row r="262" spans="1:10" ht="39" customHeight="1" x14ac:dyDescent="0.25">
      <c r="A262" s="16" t="s">
        <v>701</v>
      </c>
      <c r="B262" s="17" t="s">
        <v>115</v>
      </c>
      <c r="C262" s="16" t="s">
        <v>116</v>
      </c>
      <c r="D262" s="16" t="s">
        <v>117</v>
      </c>
      <c r="E262" s="18" t="s">
        <v>118</v>
      </c>
      <c r="F262" s="17">
        <v>3</v>
      </c>
      <c r="G262" s="19">
        <v>339.86</v>
      </c>
      <c r="H262" s="19">
        <f t="shared" si="34"/>
        <v>408.98</v>
      </c>
      <c r="I262" s="19">
        <f t="shared" si="35"/>
        <v>1226.94</v>
      </c>
      <c r="J262" s="20">
        <f t="shared" si="36"/>
        <v>8.2796088991158863E-4</v>
      </c>
    </row>
    <row r="263" spans="1:10" ht="39" customHeight="1" x14ac:dyDescent="0.25">
      <c r="A263" s="16" t="s">
        <v>702</v>
      </c>
      <c r="B263" s="17" t="s">
        <v>703</v>
      </c>
      <c r="C263" s="16" t="s">
        <v>64</v>
      </c>
      <c r="D263" s="16" t="s">
        <v>704</v>
      </c>
      <c r="E263" s="18" t="s">
        <v>66</v>
      </c>
      <c r="F263" s="17">
        <v>30</v>
      </c>
      <c r="G263" s="19">
        <v>18.760000000000002</v>
      </c>
      <c r="H263" s="19">
        <f t="shared" si="34"/>
        <v>22.57</v>
      </c>
      <c r="I263" s="19">
        <f t="shared" si="35"/>
        <v>677.1</v>
      </c>
      <c r="J263" s="20">
        <f t="shared" si="36"/>
        <v>4.5691909837411503E-4</v>
      </c>
    </row>
    <row r="264" spans="1:10" ht="24" customHeight="1" x14ac:dyDescent="0.25">
      <c r="A264" s="5" t="s">
        <v>36</v>
      </c>
      <c r="B264" s="5"/>
      <c r="C264" s="5"/>
      <c r="D264" s="5" t="s">
        <v>37</v>
      </c>
      <c r="E264" s="5"/>
      <c r="F264" s="15"/>
      <c r="G264" s="5"/>
      <c r="H264" s="5"/>
      <c r="I264" s="6">
        <v>51423.16</v>
      </c>
      <c r="J264" s="7">
        <f t="shared" si="36"/>
        <v>3.4701261117630861E-2</v>
      </c>
    </row>
    <row r="265" spans="1:10" ht="51.95" customHeight="1" x14ac:dyDescent="0.25">
      <c r="A265" s="16" t="s">
        <v>705</v>
      </c>
      <c r="B265" s="17" t="s">
        <v>581</v>
      </c>
      <c r="C265" s="16" t="s">
        <v>64</v>
      </c>
      <c r="D265" s="16" t="s">
        <v>582</v>
      </c>
      <c r="E265" s="18" t="s">
        <v>66</v>
      </c>
      <c r="F265" s="17">
        <v>102</v>
      </c>
      <c r="G265" s="19">
        <v>75.52</v>
      </c>
      <c r="H265" s="19">
        <f t="shared" ref="H265:H278" si="37">TRUNC(G265 * (1 + 20.34 / 100), 2)</f>
        <v>90.88</v>
      </c>
      <c r="I265" s="19">
        <f t="shared" ref="I265:I278" si="38">TRUNC(F265 * H265, 2)</f>
        <v>9269.76</v>
      </c>
      <c r="J265" s="20">
        <f t="shared" si="36"/>
        <v>6.2553985841743267E-3</v>
      </c>
    </row>
    <row r="266" spans="1:10" ht="26.1" customHeight="1" x14ac:dyDescent="0.25">
      <c r="A266" s="16" t="s">
        <v>706</v>
      </c>
      <c r="B266" s="17" t="s">
        <v>584</v>
      </c>
      <c r="C266" s="16" t="s">
        <v>69</v>
      </c>
      <c r="D266" s="16" t="s">
        <v>585</v>
      </c>
      <c r="E266" s="18" t="s">
        <v>66</v>
      </c>
      <c r="F266" s="17">
        <v>102</v>
      </c>
      <c r="G266" s="19">
        <v>45.8</v>
      </c>
      <c r="H266" s="19">
        <f t="shared" si="37"/>
        <v>55.11</v>
      </c>
      <c r="I266" s="19">
        <f t="shared" si="38"/>
        <v>5621.22</v>
      </c>
      <c r="J266" s="20">
        <f t="shared" si="36"/>
        <v>3.7932990314023672E-3</v>
      </c>
    </row>
    <row r="267" spans="1:10" ht="24" customHeight="1" x14ac:dyDescent="0.25">
      <c r="A267" s="16" t="s">
        <v>707</v>
      </c>
      <c r="B267" s="17" t="s">
        <v>587</v>
      </c>
      <c r="C267" s="16" t="s">
        <v>88</v>
      </c>
      <c r="D267" s="16" t="s">
        <v>588</v>
      </c>
      <c r="E267" s="18" t="s">
        <v>78</v>
      </c>
      <c r="F267" s="17">
        <v>14.84</v>
      </c>
      <c r="G267" s="19">
        <v>194.12</v>
      </c>
      <c r="H267" s="19">
        <f t="shared" si="37"/>
        <v>233.6</v>
      </c>
      <c r="I267" s="19">
        <f t="shared" si="38"/>
        <v>3466.62</v>
      </c>
      <c r="J267" s="20">
        <f t="shared" si="36"/>
        <v>2.3393367077324981E-3</v>
      </c>
    </row>
    <row r="268" spans="1:10" ht="26.1" customHeight="1" x14ac:dyDescent="0.25">
      <c r="A268" s="16" t="s">
        <v>708</v>
      </c>
      <c r="B268" s="17" t="s">
        <v>590</v>
      </c>
      <c r="C268" s="16" t="s">
        <v>88</v>
      </c>
      <c r="D268" s="16" t="s">
        <v>591</v>
      </c>
      <c r="E268" s="18" t="s">
        <v>82</v>
      </c>
      <c r="F268" s="17">
        <v>6</v>
      </c>
      <c r="G268" s="19">
        <v>19.850000000000001</v>
      </c>
      <c r="H268" s="19">
        <f t="shared" si="37"/>
        <v>23.88</v>
      </c>
      <c r="I268" s="19">
        <f t="shared" si="38"/>
        <v>143.28</v>
      </c>
      <c r="J268" s="20">
        <f t="shared" si="36"/>
        <v>9.668788718807148E-5</v>
      </c>
    </row>
    <row r="269" spans="1:10" ht="24" customHeight="1" x14ac:dyDescent="0.25">
      <c r="A269" s="16" t="s">
        <v>709</v>
      </c>
      <c r="B269" s="17" t="s">
        <v>593</v>
      </c>
      <c r="C269" s="16" t="s">
        <v>116</v>
      </c>
      <c r="D269" s="16" t="s">
        <v>594</v>
      </c>
      <c r="E269" s="18" t="s">
        <v>78</v>
      </c>
      <c r="F269" s="17">
        <v>40</v>
      </c>
      <c r="G269" s="19">
        <v>75.05</v>
      </c>
      <c r="H269" s="19">
        <f t="shared" si="37"/>
        <v>90.31</v>
      </c>
      <c r="I269" s="19">
        <f t="shared" si="38"/>
        <v>3612.4</v>
      </c>
      <c r="J269" s="20">
        <f t="shared" si="36"/>
        <v>2.4377116392950127E-3</v>
      </c>
    </row>
    <row r="270" spans="1:10" ht="51.95" customHeight="1" x14ac:dyDescent="0.25">
      <c r="A270" s="16" t="s">
        <v>710</v>
      </c>
      <c r="B270" s="17" t="s">
        <v>711</v>
      </c>
      <c r="C270" s="16" t="s">
        <v>64</v>
      </c>
      <c r="D270" s="16" t="s">
        <v>712</v>
      </c>
      <c r="E270" s="18" t="s">
        <v>78</v>
      </c>
      <c r="F270" s="17">
        <v>46.8</v>
      </c>
      <c r="G270" s="19">
        <v>80.099999999999994</v>
      </c>
      <c r="H270" s="19">
        <f t="shared" si="37"/>
        <v>96.39</v>
      </c>
      <c r="I270" s="19">
        <f t="shared" si="38"/>
        <v>4511.05</v>
      </c>
      <c r="J270" s="20">
        <f t="shared" si="36"/>
        <v>3.0441366101322575E-3</v>
      </c>
    </row>
    <row r="271" spans="1:10" ht="24" customHeight="1" x14ac:dyDescent="0.25">
      <c r="A271" s="16" t="s">
        <v>713</v>
      </c>
      <c r="B271" s="17" t="s">
        <v>575</v>
      </c>
      <c r="C271" s="16" t="s">
        <v>116</v>
      </c>
      <c r="D271" s="16" t="s">
        <v>576</v>
      </c>
      <c r="E271" s="18" t="s">
        <v>78</v>
      </c>
      <c r="F271" s="17">
        <v>2.5499999999999998</v>
      </c>
      <c r="G271" s="19">
        <v>2420.39</v>
      </c>
      <c r="H271" s="19">
        <f t="shared" si="37"/>
        <v>2912.69</v>
      </c>
      <c r="I271" s="19">
        <f t="shared" si="38"/>
        <v>7427.35</v>
      </c>
      <c r="J271" s="20">
        <f t="shared" si="36"/>
        <v>5.0121076138073895E-3</v>
      </c>
    </row>
    <row r="272" spans="1:10" ht="26.1" customHeight="1" x14ac:dyDescent="0.25">
      <c r="A272" s="16" t="s">
        <v>714</v>
      </c>
      <c r="B272" s="17" t="s">
        <v>572</v>
      </c>
      <c r="C272" s="16" t="s">
        <v>88</v>
      </c>
      <c r="D272" s="16" t="s">
        <v>573</v>
      </c>
      <c r="E272" s="18" t="s">
        <v>66</v>
      </c>
      <c r="F272" s="17">
        <v>116.85</v>
      </c>
      <c r="G272" s="19">
        <v>50.57</v>
      </c>
      <c r="H272" s="19">
        <f t="shared" si="37"/>
        <v>60.85</v>
      </c>
      <c r="I272" s="19">
        <f t="shared" si="38"/>
        <v>7110.32</v>
      </c>
      <c r="J272" s="20">
        <f t="shared" si="36"/>
        <v>4.7981701425955361E-3</v>
      </c>
    </row>
    <row r="273" spans="1:10" ht="26.1" customHeight="1" x14ac:dyDescent="0.25">
      <c r="A273" s="16" t="s">
        <v>715</v>
      </c>
      <c r="B273" s="17" t="s">
        <v>578</v>
      </c>
      <c r="C273" s="16" t="s">
        <v>88</v>
      </c>
      <c r="D273" s="16" t="s">
        <v>579</v>
      </c>
      <c r="E273" s="18" t="s">
        <v>66</v>
      </c>
      <c r="F273" s="17">
        <v>55.6</v>
      </c>
      <c r="G273" s="19">
        <v>17.43</v>
      </c>
      <c r="H273" s="19">
        <f t="shared" si="37"/>
        <v>20.97</v>
      </c>
      <c r="I273" s="19">
        <f t="shared" si="38"/>
        <v>1165.93</v>
      </c>
      <c r="J273" s="20">
        <f t="shared" si="36"/>
        <v>7.8679025899768419E-4</v>
      </c>
    </row>
    <row r="274" spans="1:10" ht="26.1" customHeight="1" x14ac:dyDescent="0.25">
      <c r="A274" s="16" t="s">
        <v>716</v>
      </c>
      <c r="B274" s="17" t="s">
        <v>596</v>
      </c>
      <c r="C274" s="16" t="s">
        <v>69</v>
      </c>
      <c r="D274" s="16" t="s">
        <v>597</v>
      </c>
      <c r="E274" s="18" t="s">
        <v>82</v>
      </c>
      <c r="F274" s="17">
        <v>20</v>
      </c>
      <c r="G274" s="19">
        <v>38.14</v>
      </c>
      <c r="H274" s="19">
        <f t="shared" si="37"/>
        <v>45.89</v>
      </c>
      <c r="I274" s="19">
        <f t="shared" si="38"/>
        <v>917.8</v>
      </c>
      <c r="J274" s="20">
        <f t="shared" si="36"/>
        <v>6.1934773074547738E-4</v>
      </c>
    </row>
    <row r="275" spans="1:10" ht="26.1" customHeight="1" x14ac:dyDescent="0.25">
      <c r="A275" s="16" t="s">
        <v>717</v>
      </c>
      <c r="B275" s="17" t="s">
        <v>718</v>
      </c>
      <c r="C275" s="16" t="s">
        <v>64</v>
      </c>
      <c r="D275" s="16" t="s">
        <v>719</v>
      </c>
      <c r="E275" s="18" t="s">
        <v>82</v>
      </c>
      <c r="F275" s="17">
        <v>7</v>
      </c>
      <c r="G275" s="19">
        <v>315.52</v>
      </c>
      <c r="H275" s="19">
        <f t="shared" si="37"/>
        <v>379.69</v>
      </c>
      <c r="I275" s="19">
        <f t="shared" si="38"/>
        <v>2657.83</v>
      </c>
      <c r="J275" s="20">
        <f t="shared" si="36"/>
        <v>1.793550859890229E-3</v>
      </c>
    </row>
    <row r="276" spans="1:10" ht="39" customHeight="1" x14ac:dyDescent="0.25">
      <c r="A276" s="16" t="s">
        <v>720</v>
      </c>
      <c r="B276" s="17" t="s">
        <v>721</v>
      </c>
      <c r="C276" s="16" t="s">
        <v>64</v>
      </c>
      <c r="D276" s="16" t="s">
        <v>722</v>
      </c>
      <c r="E276" s="18" t="s">
        <v>82</v>
      </c>
      <c r="F276" s="17">
        <v>5</v>
      </c>
      <c r="G276" s="19">
        <v>125.86</v>
      </c>
      <c r="H276" s="19">
        <f t="shared" si="37"/>
        <v>151.44999999999999</v>
      </c>
      <c r="I276" s="19">
        <f t="shared" si="38"/>
        <v>757.25</v>
      </c>
      <c r="J276" s="20">
        <f t="shared" si="36"/>
        <v>5.1100574101875442E-4</v>
      </c>
    </row>
    <row r="277" spans="1:10" ht="26.1" customHeight="1" x14ac:dyDescent="0.25">
      <c r="A277" s="16" t="s">
        <v>723</v>
      </c>
      <c r="B277" s="17" t="s">
        <v>724</v>
      </c>
      <c r="C277" s="16" t="s">
        <v>64</v>
      </c>
      <c r="D277" s="16" t="s">
        <v>725</v>
      </c>
      <c r="E277" s="18" t="s">
        <v>82</v>
      </c>
      <c r="F277" s="17">
        <v>5</v>
      </c>
      <c r="G277" s="19">
        <v>65.739999999999995</v>
      </c>
      <c r="H277" s="19">
        <f t="shared" si="37"/>
        <v>79.11</v>
      </c>
      <c r="I277" s="19">
        <f t="shared" si="38"/>
        <v>395.55</v>
      </c>
      <c r="J277" s="20">
        <f t="shared" si="36"/>
        <v>2.6692416092435564E-4</v>
      </c>
    </row>
    <row r="278" spans="1:10" ht="26.1" customHeight="1" x14ac:dyDescent="0.25">
      <c r="A278" s="16" t="s">
        <v>726</v>
      </c>
      <c r="B278" s="17" t="s">
        <v>727</v>
      </c>
      <c r="C278" s="16" t="s">
        <v>64</v>
      </c>
      <c r="D278" s="16" t="s">
        <v>728</v>
      </c>
      <c r="E278" s="18" t="s">
        <v>66</v>
      </c>
      <c r="F278" s="17">
        <v>180</v>
      </c>
      <c r="G278" s="19">
        <v>20.16</v>
      </c>
      <c r="H278" s="19">
        <f t="shared" si="37"/>
        <v>24.26</v>
      </c>
      <c r="I278" s="19">
        <f t="shared" si="38"/>
        <v>4366.8</v>
      </c>
      <c r="J278" s="20">
        <f t="shared" si="36"/>
        <v>2.9467941497269023E-3</v>
      </c>
    </row>
    <row r="279" spans="1:10" ht="24" customHeight="1" x14ac:dyDescent="0.25">
      <c r="A279" s="5" t="s">
        <v>38</v>
      </c>
      <c r="B279" s="5"/>
      <c r="C279" s="5"/>
      <c r="D279" s="5" t="s">
        <v>39</v>
      </c>
      <c r="E279" s="5"/>
      <c r="F279" s="15"/>
      <c r="G279" s="5"/>
      <c r="H279" s="5"/>
      <c r="I279" s="6">
        <v>214041.2</v>
      </c>
      <c r="J279" s="7">
        <f t="shared" si="36"/>
        <v>0.14443880094360306</v>
      </c>
    </row>
    <row r="280" spans="1:10" ht="39" customHeight="1" x14ac:dyDescent="0.25">
      <c r="A280" s="16" t="s">
        <v>729</v>
      </c>
      <c r="B280" s="17" t="s">
        <v>730</v>
      </c>
      <c r="C280" s="16" t="s">
        <v>64</v>
      </c>
      <c r="D280" s="16" t="s">
        <v>731</v>
      </c>
      <c r="E280" s="18" t="s">
        <v>66</v>
      </c>
      <c r="F280" s="17">
        <v>26.45</v>
      </c>
      <c r="G280" s="19">
        <v>77.86</v>
      </c>
      <c r="H280" s="19">
        <f t="shared" ref="H280:H297" si="39">TRUNC(G280 * (1 + 20.34 / 100), 2)</f>
        <v>93.69</v>
      </c>
      <c r="I280" s="19">
        <f t="shared" ref="I280:I297" si="40">TRUNC(F280 * H280, 2)</f>
        <v>2478.1</v>
      </c>
      <c r="J280" s="20">
        <f t="shared" si="36"/>
        <v>1.67226586572278E-3</v>
      </c>
    </row>
    <row r="281" spans="1:10" ht="51.95" customHeight="1" x14ac:dyDescent="0.25">
      <c r="A281" s="16" t="s">
        <v>732</v>
      </c>
      <c r="B281" s="17" t="s">
        <v>733</v>
      </c>
      <c r="C281" s="16" t="s">
        <v>64</v>
      </c>
      <c r="D281" s="16" t="s">
        <v>734</v>
      </c>
      <c r="E281" s="18" t="s">
        <v>66</v>
      </c>
      <c r="F281" s="17">
        <v>47.25</v>
      </c>
      <c r="G281" s="19">
        <v>51.31</v>
      </c>
      <c r="H281" s="19">
        <f t="shared" si="39"/>
        <v>61.74</v>
      </c>
      <c r="I281" s="19">
        <f t="shared" si="40"/>
        <v>2917.21</v>
      </c>
      <c r="J281" s="20">
        <f t="shared" si="36"/>
        <v>1.9685850878274286E-3</v>
      </c>
    </row>
    <row r="282" spans="1:10" ht="51.95" customHeight="1" x14ac:dyDescent="0.25">
      <c r="A282" s="16" t="s">
        <v>735</v>
      </c>
      <c r="B282" s="17" t="s">
        <v>736</v>
      </c>
      <c r="C282" s="16" t="s">
        <v>64</v>
      </c>
      <c r="D282" s="16" t="s">
        <v>737</v>
      </c>
      <c r="E282" s="18" t="s">
        <v>66</v>
      </c>
      <c r="F282" s="17">
        <v>34.6</v>
      </c>
      <c r="G282" s="19">
        <v>61.53</v>
      </c>
      <c r="H282" s="19">
        <f t="shared" si="39"/>
        <v>74.040000000000006</v>
      </c>
      <c r="I282" s="19">
        <f t="shared" si="40"/>
        <v>2561.7800000000002</v>
      </c>
      <c r="J282" s="20">
        <f t="shared" si="36"/>
        <v>1.728734615024133E-3</v>
      </c>
    </row>
    <row r="283" spans="1:10" ht="39" customHeight="1" x14ac:dyDescent="0.25">
      <c r="A283" s="16" t="s">
        <v>738</v>
      </c>
      <c r="B283" s="17" t="s">
        <v>739</v>
      </c>
      <c r="C283" s="16" t="s">
        <v>64</v>
      </c>
      <c r="D283" s="16" t="s">
        <v>740</v>
      </c>
      <c r="E283" s="18" t="s">
        <v>66</v>
      </c>
      <c r="F283" s="17">
        <v>14.7</v>
      </c>
      <c r="G283" s="19">
        <v>42.69</v>
      </c>
      <c r="H283" s="19">
        <f t="shared" si="39"/>
        <v>51.37</v>
      </c>
      <c r="I283" s="19">
        <f t="shared" si="40"/>
        <v>755.13</v>
      </c>
      <c r="J283" s="20">
        <f t="shared" si="36"/>
        <v>5.0957512738922684E-4</v>
      </c>
    </row>
    <row r="284" spans="1:10" ht="26.1" customHeight="1" x14ac:dyDescent="0.25">
      <c r="A284" s="16" t="s">
        <v>741</v>
      </c>
      <c r="B284" s="17" t="s">
        <v>742</v>
      </c>
      <c r="C284" s="16" t="s">
        <v>88</v>
      </c>
      <c r="D284" s="16" t="s">
        <v>743</v>
      </c>
      <c r="E284" s="18" t="s">
        <v>66</v>
      </c>
      <c r="F284" s="17">
        <v>14.7</v>
      </c>
      <c r="G284" s="19">
        <v>254.06</v>
      </c>
      <c r="H284" s="19">
        <f t="shared" si="39"/>
        <v>305.73</v>
      </c>
      <c r="I284" s="19">
        <f t="shared" si="40"/>
        <v>4494.2299999999996</v>
      </c>
      <c r="J284" s="20">
        <f t="shared" si="36"/>
        <v>3.0327861755810055E-3</v>
      </c>
    </row>
    <row r="285" spans="1:10" ht="39" customHeight="1" x14ac:dyDescent="0.25">
      <c r="A285" s="16" t="s">
        <v>744</v>
      </c>
      <c r="B285" s="17" t="s">
        <v>137</v>
      </c>
      <c r="C285" s="16" t="s">
        <v>64</v>
      </c>
      <c r="D285" s="16" t="s">
        <v>138</v>
      </c>
      <c r="E285" s="18" t="s">
        <v>127</v>
      </c>
      <c r="F285" s="17">
        <v>48.9</v>
      </c>
      <c r="G285" s="19">
        <v>13.7</v>
      </c>
      <c r="H285" s="19">
        <f t="shared" si="39"/>
        <v>16.48</v>
      </c>
      <c r="I285" s="19">
        <f t="shared" si="40"/>
        <v>805.87</v>
      </c>
      <c r="J285" s="20">
        <f t="shared" si="36"/>
        <v>5.438153800129199E-4</v>
      </c>
    </row>
    <row r="286" spans="1:10" ht="39" customHeight="1" x14ac:dyDescent="0.25">
      <c r="A286" s="16" t="s">
        <v>745</v>
      </c>
      <c r="B286" s="17" t="s">
        <v>125</v>
      </c>
      <c r="C286" s="16" t="s">
        <v>64</v>
      </c>
      <c r="D286" s="16" t="s">
        <v>126</v>
      </c>
      <c r="E286" s="18" t="s">
        <v>127</v>
      </c>
      <c r="F286" s="17">
        <v>391.8</v>
      </c>
      <c r="G286" s="19">
        <v>11.73</v>
      </c>
      <c r="H286" s="19">
        <f t="shared" si="39"/>
        <v>14.11</v>
      </c>
      <c r="I286" s="19">
        <f t="shared" si="40"/>
        <v>5528.29</v>
      </c>
      <c r="J286" s="20">
        <f t="shared" si="36"/>
        <v>3.7305882179155757E-3</v>
      </c>
    </row>
    <row r="287" spans="1:10" ht="39" customHeight="1" x14ac:dyDescent="0.25">
      <c r="A287" s="16" t="s">
        <v>746</v>
      </c>
      <c r="B287" s="17" t="s">
        <v>159</v>
      </c>
      <c r="C287" s="16" t="s">
        <v>64</v>
      </c>
      <c r="D287" s="16" t="s">
        <v>160</v>
      </c>
      <c r="E287" s="18" t="s">
        <v>127</v>
      </c>
      <c r="F287" s="17">
        <v>72.7</v>
      </c>
      <c r="G287" s="19">
        <v>9.99</v>
      </c>
      <c r="H287" s="19">
        <f t="shared" si="39"/>
        <v>12.02</v>
      </c>
      <c r="I287" s="19">
        <f t="shared" si="40"/>
        <v>873.85</v>
      </c>
      <c r="J287" s="20">
        <f t="shared" si="36"/>
        <v>5.8968949064277121E-4</v>
      </c>
    </row>
    <row r="288" spans="1:10" ht="39" customHeight="1" x14ac:dyDescent="0.25">
      <c r="A288" s="16" t="s">
        <v>747</v>
      </c>
      <c r="B288" s="17" t="s">
        <v>140</v>
      </c>
      <c r="C288" s="16" t="s">
        <v>64</v>
      </c>
      <c r="D288" s="16" t="s">
        <v>141</v>
      </c>
      <c r="E288" s="18" t="s">
        <v>78</v>
      </c>
      <c r="F288" s="17">
        <v>5.58</v>
      </c>
      <c r="G288" s="19">
        <v>477.7</v>
      </c>
      <c r="H288" s="19">
        <f t="shared" si="39"/>
        <v>574.86</v>
      </c>
      <c r="I288" s="19">
        <f t="shared" si="40"/>
        <v>3207.71</v>
      </c>
      <c r="J288" s="20">
        <f t="shared" si="36"/>
        <v>2.1646196441376937E-3</v>
      </c>
    </row>
    <row r="289" spans="1:10" ht="26.1" customHeight="1" x14ac:dyDescent="0.25">
      <c r="A289" s="16" t="s">
        <v>748</v>
      </c>
      <c r="B289" s="17" t="s">
        <v>143</v>
      </c>
      <c r="C289" s="16" t="s">
        <v>64</v>
      </c>
      <c r="D289" s="16" t="s">
        <v>144</v>
      </c>
      <c r="E289" s="18" t="s">
        <v>78</v>
      </c>
      <c r="F289" s="17">
        <v>5.58</v>
      </c>
      <c r="G289" s="19">
        <v>166.43</v>
      </c>
      <c r="H289" s="19">
        <f t="shared" si="39"/>
        <v>200.28</v>
      </c>
      <c r="I289" s="19">
        <f t="shared" si="40"/>
        <v>1117.56</v>
      </c>
      <c r="J289" s="20">
        <f t="shared" si="36"/>
        <v>7.5414932444096288E-4</v>
      </c>
    </row>
    <row r="290" spans="1:10" ht="51.95" customHeight="1" x14ac:dyDescent="0.25">
      <c r="A290" s="16" t="s">
        <v>749</v>
      </c>
      <c r="B290" s="17" t="s">
        <v>374</v>
      </c>
      <c r="C290" s="16" t="s">
        <v>64</v>
      </c>
      <c r="D290" s="16" t="s">
        <v>375</v>
      </c>
      <c r="E290" s="18" t="s">
        <v>66</v>
      </c>
      <c r="F290" s="17">
        <v>180.75</v>
      </c>
      <c r="G290" s="19">
        <v>71.42</v>
      </c>
      <c r="H290" s="19">
        <f t="shared" si="39"/>
        <v>85.94</v>
      </c>
      <c r="I290" s="19">
        <f t="shared" si="40"/>
        <v>15533.65</v>
      </c>
      <c r="J290" s="20">
        <f t="shared" si="36"/>
        <v>1.048238273882598E-2</v>
      </c>
    </row>
    <row r="291" spans="1:10" ht="51.95" customHeight="1" x14ac:dyDescent="0.25">
      <c r="A291" s="16" t="s">
        <v>750</v>
      </c>
      <c r="B291" s="17" t="s">
        <v>380</v>
      </c>
      <c r="C291" s="16" t="s">
        <v>116</v>
      </c>
      <c r="D291" s="16" t="s">
        <v>381</v>
      </c>
      <c r="E291" s="18" t="s">
        <v>66</v>
      </c>
      <c r="F291" s="17">
        <v>15.9</v>
      </c>
      <c r="G291" s="19">
        <v>159.85</v>
      </c>
      <c r="H291" s="19">
        <f t="shared" si="39"/>
        <v>192.36</v>
      </c>
      <c r="I291" s="19">
        <f t="shared" si="40"/>
        <v>3058.52</v>
      </c>
      <c r="J291" s="20">
        <f t="shared" si="36"/>
        <v>2.0639435840484393E-3</v>
      </c>
    </row>
    <row r="292" spans="1:10" ht="39" customHeight="1" x14ac:dyDescent="0.25">
      <c r="A292" s="16" t="s">
        <v>751</v>
      </c>
      <c r="B292" s="17" t="s">
        <v>384</v>
      </c>
      <c r="C292" s="16" t="s">
        <v>64</v>
      </c>
      <c r="D292" s="16" t="s">
        <v>752</v>
      </c>
      <c r="E292" s="18" t="s">
        <v>78</v>
      </c>
      <c r="F292" s="17">
        <v>7.5</v>
      </c>
      <c r="G292" s="19">
        <v>476.99</v>
      </c>
      <c r="H292" s="19">
        <f t="shared" si="39"/>
        <v>574</v>
      </c>
      <c r="I292" s="19">
        <f t="shared" si="40"/>
        <v>4305</v>
      </c>
      <c r="J292" s="20">
        <f t="shared" si="36"/>
        <v>2.9050904127906735E-3</v>
      </c>
    </row>
    <row r="293" spans="1:10" ht="39" customHeight="1" x14ac:dyDescent="0.25">
      <c r="A293" s="16" t="s">
        <v>753</v>
      </c>
      <c r="B293" s="17" t="s">
        <v>377</v>
      </c>
      <c r="C293" s="16" t="s">
        <v>64</v>
      </c>
      <c r="D293" s="16" t="s">
        <v>378</v>
      </c>
      <c r="E293" s="18" t="s">
        <v>66</v>
      </c>
      <c r="F293" s="17">
        <v>170</v>
      </c>
      <c r="G293" s="19">
        <v>37.04</v>
      </c>
      <c r="H293" s="19">
        <f t="shared" si="39"/>
        <v>44.57</v>
      </c>
      <c r="I293" s="19">
        <f t="shared" si="40"/>
        <v>7576.9</v>
      </c>
      <c r="J293" s="20">
        <f t="shared" si="36"/>
        <v>5.1130266082865632E-3</v>
      </c>
    </row>
    <row r="294" spans="1:10" ht="26.1" customHeight="1" x14ac:dyDescent="0.25">
      <c r="A294" s="16" t="s">
        <v>754</v>
      </c>
      <c r="B294" s="17" t="s">
        <v>584</v>
      </c>
      <c r="C294" s="16" t="s">
        <v>69</v>
      </c>
      <c r="D294" s="16" t="s">
        <v>585</v>
      </c>
      <c r="E294" s="18" t="s">
        <v>66</v>
      </c>
      <c r="F294" s="17">
        <v>15.9</v>
      </c>
      <c r="G294" s="19">
        <v>45.8</v>
      </c>
      <c r="H294" s="19">
        <f t="shared" si="39"/>
        <v>55.11</v>
      </c>
      <c r="I294" s="19">
        <f t="shared" si="40"/>
        <v>876.24</v>
      </c>
      <c r="J294" s="20">
        <f t="shared" si="36"/>
        <v>5.913023050647387E-4</v>
      </c>
    </row>
    <row r="295" spans="1:10" ht="26.1" customHeight="1" x14ac:dyDescent="0.25">
      <c r="A295" s="16" t="s">
        <v>755</v>
      </c>
      <c r="B295" s="17" t="s">
        <v>387</v>
      </c>
      <c r="C295" s="16" t="s">
        <v>88</v>
      </c>
      <c r="D295" s="16" t="s">
        <v>756</v>
      </c>
      <c r="E295" s="18" t="s">
        <v>66</v>
      </c>
      <c r="F295" s="17">
        <v>100</v>
      </c>
      <c r="G295" s="19">
        <v>172.88</v>
      </c>
      <c r="H295" s="19">
        <f t="shared" si="39"/>
        <v>208.04</v>
      </c>
      <c r="I295" s="19">
        <f t="shared" si="40"/>
        <v>20804</v>
      </c>
      <c r="J295" s="20">
        <f t="shared" si="36"/>
        <v>1.4038908466364035E-2</v>
      </c>
    </row>
    <row r="296" spans="1:10" ht="26.1" customHeight="1" x14ac:dyDescent="0.25">
      <c r="A296" s="16" t="s">
        <v>757</v>
      </c>
      <c r="B296" s="17" t="s">
        <v>390</v>
      </c>
      <c r="C296" s="16" t="s">
        <v>88</v>
      </c>
      <c r="D296" s="16" t="s">
        <v>391</v>
      </c>
      <c r="E296" s="18" t="s">
        <v>66</v>
      </c>
      <c r="F296" s="17">
        <v>185</v>
      </c>
      <c r="G296" s="19">
        <v>119.28</v>
      </c>
      <c r="H296" s="19">
        <f t="shared" si="39"/>
        <v>143.54</v>
      </c>
      <c r="I296" s="19">
        <f t="shared" si="40"/>
        <v>26554.9</v>
      </c>
      <c r="J296" s="20">
        <f t="shared" si="36"/>
        <v>1.7919717863557505E-2</v>
      </c>
    </row>
    <row r="297" spans="1:10" ht="24" customHeight="1" x14ac:dyDescent="0.25">
      <c r="A297" s="16" t="s">
        <v>758</v>
      </c>
      <c r="B297" s="17" t="s">
        <v>593</v>
      </c>
      <c r="C297" s="16" t="s">
        <v>116</v>
      </c>
      <c r="D297" s="16" t="s">
        <v>594</v>
      </c>
      <c r="E297" s="18" t="s">
        <v>78</v>
      </c>
      <c r="F297" s="17">
        <v>28</v>
      </c>
      <c r="G297" s="19">
        <v>75.05</v>
      </c>
      <c r="H297" s="19">
        <f t="shared" si="39"/>
        <v>90.31</v>
      </c>
      <c r="I297" s="19">
        <f t="shared" si="40"/>
        <v>2528.6799999999998</v>
      </c>
      <c r="J297" s="20">
        <f t="shared" si="36"/>
        <v>1.7063981475065088E-3</v>
      </c>
    </row>
    <row r="298" spans="1:10" ht="24" customHeight="1" x14ac:dyDescent="0.25">
      <c r="A298" s="5" t="s">
        <v>759</v>
      </c>
      <c r="B298" s="5"/>
      <c r="C298" s="5"/>
      <c r="D298" s="5" t="s">
        <v>760</v>
      </c>
      <c r="E298" s="5"/>
      <c r="F298" s="15"/>
      <c r="G298" s="5"/>
      <c r="H298" s="5"/>
      <c r="I298" s="6">
        <v>1013.81</v>
      </c>
      <c r="J298" s="7">
        <f t="shared" si="36"/>
        <v>6.8413698290158251E-4</v>
      </c>
    </row>
    <row r="299" spans="1:10" ht="26.1" customHeight="1" x14ac:dyDescent="0.25">
      <c r="A299" s="16" t="s">
        <v>761</v>
      </c>
      <c r="B299" s="17" t="s">
        <v>596</v>
      </c>
      <c r="C299" s="16" t="s">
        <v>69</v>
      </c>
      <c r="D299" s="16" t="s">
        <v>597</v>
      </c>
      <c r="E299" s="18" t="s">
        <v>82</v>
      </c>
      <c r="F299" s="17">
        <v>6</v>
      </c>
      <c r="G299" s="19">
        <v>38.14</v>
      </c>
      <c r="H299" s="19">
        <f>TRUNC(G299 * (1 + 20.34 / 100), 2)</f>
        <v>45.89</v>
      </c>
      <c r="I299" s="19">
        <f>TRUNC(F299 * H299, 2)</f>
        <v>275.33999999999997</v>
      </c>
      <c r="J299" s="20">
        <f t="shared" si="36"/>
        <v>1.858043192236432E-4</v>
      </c>
    </row>
    <row r="300" spans="1:10" ht="26.1" customHeight="1" x14ac:dyDescent="0.25">
      <c r="A300" s="16" t="s">
        <v>762</v>
      </c>
      <c r="B300" s="17" t="s">
        <v>727</v>
      </c>
      <c r="C300" s="16" t="s">
        <v>64</v>
      </c>
      <c r="D300" s="16" t="s">
        <v>728</v>
      </c>
      <c r="E300" s="18" t="s">
        <v>66</v>
      </c>
      <c r="F300" s="17">
        <v>30.44</v>
      </c>
      <c r="G300" s="19">
        <v>20.16</v>
      </c>
      <c r="H300" s="19">
        <f>TRUNC(G300 * (1 + 20.34 / 100), 2)</f>
        <v>24.26</v>
      </c>
      <c r="I300" s="19">
        <f>TRUNC(F300 * H300, 2)</f>
        <v>738.47</v>
      </c>
      <c r="J300" s="20">
        <f t="shared" si="36"/>
        <v>4.983326636779393E-4</v>
      </c>
    </row>
    <row r="301" spans="1:10" ht="24" customHeight="1" x14ac:dyDescent="0.25">
      <c r="A301" s="5" t="s">
        <v>763</v>
      </c>
      <c r="B301" s="5"/>
      <c r="C301" s="5"/>
      <c r="D301" s="5" t="s">
        <v>764</v>
      </c>
      <c r="E301" s="5"/>
      <c r="F301" s="15"/>
      <c r="G301" s="5"/>
      <c r="H301" s="5"/>
      <c r="I301" s="6">
        <v>50781.760000000002</v>
      </c>
      <c r="J301" s="7">
        <f t="shared" si="36"/>
        <v>3.4268433012923795E-2</v>
      </c>
    </row>
    <row r="302" spans="1:10" ht="24" customHeight="1" x14ac:dyDescent="0.25">
      <c r="A302" s="16" t="s">
        <v>765</v>
      </c>
      <c r="B302" s="17" t="s">
        <v>766</v>
      </c>
      <c r="C302" s="16" t="s">
        <v>69</v>
      </c>
      <c r="D302" s="16" t="s">
        <v>767</v>
      </c>
      <c r="E302" s="18" t="s">
        <v>66</v>
      </c>
      <c r="F302" s="17">
        <v>45</v>
      </c>
      <c r="G302" s="19">
        <v>232.55</v>
      </c>
      <c r="H302" s="19">
        <f>TRUNC(G302 * (1 + 20.34 / 100), 2)</f>
        <v>279.85000000000002</v>
      </c>
      <c r="I302" s="19">
        <f>TRUNC(F302 * H302, 2)</f>
        <v>12593.25</v>
      </c>
      <c r="J302" s="20">
        <f t="shared" si="36"/>
        <v>8.4981486273812204E-3</v>
      </c>
    </row>
    <row r="303" spans="1:10" ht="65.099999999999994" customHeight="1" x14ac:dyDescent="0.25">
      <c r="A303" s="16" t="s">
        <v>768</v>
      </c>
      <c r="B303" s="17" t="s">
        <v>393</v>
      </c>
      <c r="C303" s="16" t="s">
        <v>116</v>
      </c>
      <c r="D303" s="16" t="s">
        <v>769</v>
      </c>
      <c r="E303" s="18" t="s">
        <v>66</v>
      </c>
      <c r="F303" s="17">
        <v>115.4</v>
      </c>
      <c r="G303" s="19">
        <v>120.61</v>
      </c>
      <c r="H303" s="19">
        <f>TRUNC(G303 * (1 + 20.34 / 100), 2)</f>
        <v>145.13999999999999</v>
      </c>
      <c r="I303" s="19">
        <f>TRUNC(F303 * H303, 2)</f>
        <v>16749.150000000001</v>
      </c>
      <c r="J303" s="20">
        <f t="shared" si="36"/>
        <v>1.130262371368012E-2</v>
      </c>
    </row>
    <row r="304" spans="1:10" ht="39" customHeight="1" x14ac:dyDescent="0.25">
      <c r="A304" s="16" t="s">
        <v>770</v>
      </c>
      <c r="B304" s="17" t="s">
        <v>352</v>
      </c>
      <c r="C304" s="16" t="s">
        <v>64</v>
      </c>
      <c r="D304" s="16" t="s">
        <v>353</v>
      </c>
      <c r="E304" s="18" t="s">
        <v>71</v>
      </c>
      <c r="F304" s="17">
        <v>32.840000000000003</v>
      </c>
      <c r="G304" s="19">
        <v>121.06</v>
      </c>
      <c r="H304" s="19">
        <f>TRUNC(G304 * (1 + 20.34 / 100), 2)</f>
        <v>145.68</v>
      </c>
      <c r="I304" s="19">
        <f>TRUNC(F304 * H304, 2)</f>
        <v>4784.13</v>
      </c>
      <c r="J304" s="20">
        <f t="shared" si="36"/>
        <v>3.2284158412414043E-3</v>
      </c>
    </row>
    <row r="305" spans="1:10" ht="26.1" customHeight="1" x14ac:dyDescent="0.25">
      <c r="A305" s="16" t="s">
        <v>771</v>
      </c>
      <c r="B305" s="17" t="s">
        <v>572</v>
      </c>
      <c r="C305" s="16" t="s">
        <v>88</v>
      </c>
      <c r="D305" s="16" t="s">
        <v>573</v>
      </c>
      <c r="E305" s="18" t="s">
        <v>66</v>
      </c>
      <c r="F305" s="17">
        <v>140</v>
      </c>
      <c r="G305" s="19">
        <v>50.57</v>
      </c>
      <c r="H305" s="19">
        <f>TRUNC(G305 * (1 + 20.34 / 100), 2)</f>
        <v>60.85</v>
      </c>
      <c r="I305" s="19">
        <f>TRUNC(F305 * H305, 2)</f>
        <v>8519</v>
      </c>
      <c r="J305" s="20">
        <f t="shared" si="36"/>
        <v>5.748772410351626E-3</v>
      </c>
    </row>
    <row r="306" spans="1:10" ht="26.1" customHeight="1" x14ac:dyDescent="0.25">
      <c r="A306" s="16" t="s">
        <v>772</v>
      </c>
      <c r="B306" s="17" t="s">
        <v>773</v>
      </c>
      <c r="C306" s="16" t="s">
        <v>88</v>
      </c>
      <c r="D306" s="16" t="s">
        <v>774</v>
      </c>
      <c r="E306" s="18" t="s">
        <v>66</v>
      </c>
      <c r="F306" s="17">
        <v>15.3</v>
      </c>
      <c r="G306" s="19">
        <v>441.9</v>
      </c>
      <c r="H306" s="19">
        <f>TRUNC(G306 * (1 + 20.34 / 100), 2)</f>
        <v>531.78</v>
      </c>
      <c r="I306" s="19">
        <f>TRUNC(F306 * H306, 2)</f>
        <v>8136.23</v>
      </c>
      <c r="J306" s="20">
        <f t="shared" si="36"/>
        <v>5.4904724202694223E-3</v>
      </c>
    </row>
    <row r="307" spans="1:10" ht="24" customHeight="1" x14ac:dyDescent="0.25">
      <c r="A307" s="5" t="s">
        <v>775</v>
      </c>
      <c r="B307" s="5"/>
      <c r="C307" s="5"/>
      <c r="D307" s="5" t="s">
        <v>776</v>
      </c>
      <c r="E307" s="5"/>
      <c r="F307" s="15"/>
      <c r="G307" s="5"/>
      <c r="H307" s="5"/>
      <c r="I307" s="6">
        <v>1222.3</v>
      </c>
      <c r="J307" s="7">
        <f t="shared" si="36"/>
        <v>8.2482973555262262E-4</v>
      </c>
    </row>
    <row r="308" spans="1:10" ht="51.95" customHeight="1" x14ac:dyDescent="0.25">
      <c r="A308" s="16" t="s">
        <v>777</v>
      </c>
      <c r="B308" s="17" t="s">
        <v>778</v>
      </c>
      <c r="C308" s="16" t="s">
        <v>64</v>
      </c>
      <c r="D308" s="16" t="s">
        <v>779</v>
      </c>
      <c r="E308" s="18" t="s">
        <v>82</v>
      </c>
      <c r="F308" s="17">
        <v>1</v>
      </c>
      <c r="G308" s="19">
        <v>934.73</v>
      </c>
      <c r="H308" s="19">
        <f>TRUNC(G308 * (1 + 20.34 / 100), 2)</f>
        <v>1124.8499999999999</v>
      </c>
      <c r="I308" s="19">
        <f>TRUNC(F308 * H308, 2)</f>
        <v>1124.8499999999999</v>
      </c>
      <c r="J308" s="20">
        <f t="shared" si="36"/>
        <v>7.5906874583683837E-4</v>
      </c>
    </row>
    <row r="309" spans="1:10" ht="39" customHeight="1" x14ac:dyDescent="0.25">
      <c r="A309" s="16" t="s">
        <v>780</v>
      </c>
      <c r="B309" s="17" t="s">
        <v>781</v>
      </c>
      <c r="C309" s="16" t="s">
        <v>64</v>
      </c>
      <c r="D309" s="16" t="s">
        <v>782</v>
      </c>
      <c r="E309" s="18" t="s">
        <v>82</v>
      </c>
      <c r="F309" s="17">
        <v>1</v>
      </c>
      <c r="G309" s="19">
        <v>80.98</v>
      </c>
      <c r="H309" s="19">
        <f>TRUNC(G309 * (1 + 20.34 / 100), 2)</f>
        <v>97.45</v>
      </c>
      <c r="I309" s="19">
        <f>TRUNC(F309 * H309, 2)</f>
        <v>97.45</v>
      </c>
      <c r="J309" s="20">
        <f t="shared" si="36"/>
        <v>6.5760989715784243E-5</v>
      </c>
    </row>
    <row r="310" spans="1:10" ht="24" customHeight="1" x14ac:dyDescent="0.25">
      <c r="A310" s="5" t="s">
        <v>783</v>
      </c>
      <c r="B310" s="5"/>
      <c r="C310" s="5"/>
      <c r="D310" s="5" t="s">
        <v>300</v>
      </c>
      <c r="E310" s="5"/>
      <c r="F310" s="15"/>
      <c r="G310" s="5"/>
      <c r="H310" s="5"/>
      <c r="I310" s="6">
        <v>25027.58</v>
      </c>
      <c r="J310" s="7">
        <f t="shared" si="36"/>
        <v>1.6889055217967856E-2</v>
      </c>
    </row>
    <row r="311" spans="1:10" ht="26.1" customHeight="1" x14ac:dyDescent="0.25">
      <c r="A311" s="16" t="s">
        <v>784</v>
      </c>
      <c r="B311" s="17" t="s">
        <v>785</v>
      </c>
      <c r="C311" s="16" t="s">
        <v>468</v>
      </c>
      <c r="D311" s="16" t="s">
        <v>786</v>
      </c>
      <c r="E311" s="18" t="s">
        <v>118</v>
      </c>
      <c r="F311" s="17">
        <v>5</v>
      </c>
      <c r="G311" s="19">
        <v>3554.82</v>
      </c>
      <c r="H311" s="19">
        <f t="shared" ref="H311:H324" si="41">TRUNC(G311 * (1 + 20.34 / 100), 2)</f>
        <v>4277.87</v>
      </c>
      <c r="I311" s="19">
        <f t="shared" ref="I311:I324" si="42">TRUNC(F311 * H311, 2)</f>
        <v>21389.35</v>
      </c>
      <c r="J311" s="20">
        <f t="shared" si="36"/>
        <v>1.4433913036196096E-2</v>
      </c>
    </row>
    <row r="312" spans="1:10" ht="51.95" customHeight="1" x14ac:dyDescent="0.25">
      <c r="A312" s="16" t="s">
        <v>787</v>
      </c>
      <c r="B312" s="17" t="s">
        <v>788</v>
      </c>
      <c r="C312" s="16" t="s">
        <v>64</v>
      </c>
      <c r="D312" s="16" t="s">
        <v>789</v>
      </c>
      <c r="E312" s="18" t="s">
        <v>82</v>
      </c>
      <c r="F312" s="17">
        <v>10</v>
      </c>
      <c r="G312" s="19">
        <v>4.74</v>
      </c>
      <c r="H312" s="19">
        <f t="shared" si="41"/>
        <v>5.7</v>
      </c>
      <c r="I312" s="19">
        <f t="shared" si="42"/>
        <v>57</v>
      </c>
      <c r="J312" s="20">
        <f t="shared" si="36"/>
        <v>3.8464611737298116E-5</v>
      </c>
    </row>
    <row r="313" spans="1:10" ht="39" customHeight="1" x14ac:dyDescent="0.25">
      <c r="A313" s="16" t="s">
        <v>790</v>
      </c>
      <c r="B313" s="17" t="s">
        <v>791</v>
      </c>
      <c r="C313" s="16" t="s">
        <v>64</v>
      </c>
      <c r="D313" s="16" t="s">
        <v>792</v>
      </c>
      <c r="E313" s="18" t="s">
        <v>82</v>
      </c>
      <c r="F313" s="17">
        <v>10</v>
      </c>
      <c r="G313" s="19">
        <v>6.49</v>
      </c>
      <c r="H313" s="19">
        <f t="shared" si="41"/>
        <v>7.81</v>
      </c>
      <c r="I313" s="19">
        <f t="shared" si="42"/>
        <v>78.099999999999994</v>
      </c>
      <c r="J313" s="20">
        <f t="shared" si="36"/>
        <v>5.2703266257596192E-5</v>
      </c>
    </row>
    <row r="314" spans="1:10" ht="39" customHeight="1" x14ac:dyDescent="0.25">
      <c r="A314" s="16" t="s">
        <v>793</v>
      </c>
      <c r="B314" s="17" t="s">
        <v>794</v>
      </c>
      <c r="C314" s="16" t="s">
        <v>64</v>
      </c>
      <c r="D314" s="16" t="s">
        <v>795</v>
      </c>
      <c r="E314" s="18" t="s">
        <v>82</v>
      </c>
      <c r="F314" s="17">
        <v>20</v>
      </c>
      <c r="G314" s="19">
        <v>9.0299999999999994</v>
      </c>
      <c r="H314" s="19">
        <f t="shared" si="41"/>
        <v>10.86</v>
      </c>
      <c r="I314" s="19">
        <f t="shared" si="42"/>
        <v>217.2</v>
      </c>
      <c r="J314" s="20">
        <f t="shared" si="36"/>
        <v>1.4657041525159914E-4</v>
      </c>
    </row>
    <row r="315" spans="1:10" ht="51.95" customHeight="1" x14ac:dyDescent="0.25">
      <c r="A315" s="16" t="s">
        <v>796</v>
      </c>
      <c r="B315" s="17" t="s">
        <v>797</v>
      </c>
      <c r="C315" s="16" t="s">
        <v>64</v>
      </c>
      <c r="D315" s="16" t="s">
        <v>798</v>
      </c>
      <c r="E315" s="18" t="s">
        <v>82</v>
      </c>
      <c r="F315" s="17">
        <v>5</v>
      </c>
      <c r="G315" s="19">
        <v>15</v>
      </c>
      <c r="H315" s="19">
        <f t="shared" si="41"/>
        <v>18.05</v>
      </c>
      <c r="I315" s="19">
        <f t="shared" si="42"/>
        <v>90.25</v>
      </c>
      <c r="J315" s="20">
        <f t="shared" si="36"/>
        <v>6.0902301917388687E-5</v>
      </c>
    </row>
    <row r="316" spans="1:10" ht="39" customHeight="1" x14ac:dyDescent="0.25">
      <c r="A316" s="16" t="s">
        <v>799</v>
      </c>
      <c r="B316" s="17" t="s">
        <v>660</v>
      </c>
      <c r="C316" s="16" t="s">
        <v>64</v>
      </c>
      <c r="D316" s="16" t="s">
        <v>661</v>
      </c>
      <c r="E316" s="18" t="s">
        <v>82</v>
      </c>
      <c r="F316" s="17">
        <v>4</v>
      </c>
      <c r="G316" s="19">
        <v>13.66</v>
      </c>
      <c r="H316" s="19">
        <f t="shared" si="41"/>
        <v>16.43</v>
      </c>
      <c r="I316" s="19">
        <f t="shared" si="42"/>
        <v>65.72</v>
      </c>
      <c r="J316" s="20">
        <f t="shared" si="36"/>
        <v>4.4349022515354949E-5</v>
      </c>
    </row>
    <row r="317" spans="1:10" ht="39" customHeight="1" x14ac:dyDescent="0.25">
      <c r="A317" s="16" t="s">
        <v>800</v>
      </c>
      <c r="B317" s="17" t="s">
        <v>663</v>
      </c>
      <c r="C317" s="16" t="s">
        <v>64</v>
      </c>
      <c r="D317" s="16" t="s">
        <v>664</v>
      </c>
      <c r="E317" s="18" t="s">
        <v>82</v>
      </c>
      <c r="F317" s="17">
        <v>3</v>
      </c>
      <c r="G317" s="19">
        <v>14.17</v>
      </c>
      <c r="H317" s="19">
        <f t="shared" si="41"/>
        <v>17.05</v>
      </c>
      <c r="I317" s="19">
        <f t="shared" si="42"/>
        <v>51.15</v>
      </c>
      <c r="J317" s="20">
        <f t="shared" si="36"/>
        <v>3.4516927901101732E-5</v>
      </c>
    </row>
    <row r="318" spans="1:10" ht="26.1" customHeight="1" x14ac:dyDescent="0.25">
      <c r="A318" s="16" t="s">
        <v>801</v>
      </c>
      <c r="B318" s="17" t="s">
        <v>802</v>
      </c>
      <c r="C318" s="16" t="s">
        <v>64</v>
      </c>
      <c r="D318" s="16" t="s">
        <v>803</v>
      </c>
      <c r="E318" s="18" t="s">
        <v>82</v>
      </c>
      <c r="F318" s="17">
        <v>1</v>
      </c>
      <c r="G318" s="19">
        <v>28.64</v>
      </c>
      <c r="H318" s="19">
        <f t="shared" si="41"/>
        <v>34.46</v>
      </c>
      <c r="I318" s="19">
        <f t="shared" si="42"/>
        <v>34.46</v>
      </c>
      <c r="J318" s="20">
        <f t="shared" si="36"/>
        <v>2.3254219657320932E-5</v>
      </c>
    </row>
    <row r="319" spans="1:10" ht="39" customHeight="1" x14ac:dyDescent="0.25">
      <c r="A319" s="16" t="s">
        <v>804</v>
      </c>
      <c r="B319" s="17" t="s">
        <v>805</v>
      </c>
      <c r="C319" s="16" t="s">
        <v>64</v>
      </c>
      <c r="D319" s="16" t="s">
        <v>806</v>
      </c>
      <c r="E319" s="18" t="s">
        <v>82</v>
      </c>
      <c r="F319" s="17">
        <v>1</v>
      </c>
      <c r="G319" s="19">
        <v>1745.2</v>
      </c>
      <c r="H319" s="19">
        <f t="shared" si="41"/>
        <v>2100.17</v>
      </c>
      <c r="I319" s="19">
        <f t="shared" si="42"/>
        <v>2100.17</v>
      </c>
      <c r="J319" s="20">
        <f t="shared" si="36"/>
        <v>1.417231993549498E-3</v>
      </c>
    </row>
    <row r="320" spans="1:10" ht="26.1" customHeight="1" x14ac:dyDescent="0.25">
      <c r="A320" s="16" t="s">
        <v>807</v>
      </c>
      <c r="B320" s="17" t="s">
        <v>808</v>
      </c>
      <c r="C320" s="16" t="s">
        <v>64</v>
      </c>
      <c r="D320" s="16" t="s">
        <v>809</v>
      </c>
      <c r="E320" s="18" t="s">
        <v>82</v>
      </c>
      <c r="F320" s="17">
        <v>1</v>
      </c>
      <c r="G320" s="19">
        <v>39.19</v>
      </c>
      <c r="H320" s="19">
        <f t="shared" si="41"/>
        <v>47.16</v>
      </c>
      <c r="I320" s="19">
        <f t="shared" si="42"/>
        <v>47.16</v>
      </c>
      <c r="J320" s="20">
        <f t="shared" si="36"/>
        <v>3.1824405079490864E-5</v>
      </c>
    </row>
    <row r="321" spans="1:10" ht="39" customHeight="1" x14ac:dyDescent="0.25">
      <c r="A321" s="16" t="s">
        <v>810</v>
      </c>
      <c r="B321" s="17" t="s">
        <v>288</v>
      </c>
      <c r="C321" s="16" t="s">
        <v>64</v>
      </c>
      <c r="D321" s="16" t="s">
        <v>289</v>
      </c>
      <c r="E321" s="18" t="s">
        <v>71</v>
      </c>
      <c r="F321" s="17">
        <v>15</v>
      </c>
      <c r="G321" s="19">
        <v>10.54</v>
      </c>
      <c r="H321" s="19">
        <f t="shared" si="41"/>
        <v>12.68</v>
      </c>
      <c r="I321" s="19">
        <f t="shared" si="42"/>
        <v>190.2</v>
      </c>
      <c r="J321" s="20">
        <f t="shared" si="36"/>
        <v>1.283503360076158E-4</v>
      </c>
    </row>
    <row r="322" spans="1:10" ht="39" customHeight="1" x14ac:dyDescent="0.25">
      <c r="A322" s="16" t="s">
        <v>811</v>
      </c>
      <c r="B322" s="17" t="s">
        <v>302</v>
      </c>
      <c r="C322" s="16" t="s">
        <v>64</v>
      </c>
      <c r="D322" s="16" t="s">
        <v>303</v>
      </c>
      <c r="E322" s="18" t="s">
        <v>71</v>
      </c>
      <c r="F322" s="17">
        <v>25</v>
      </c>
      <c r="G322" s="19">
        <v>17.309999999999999</v>
      </c>
      <c r="H322" s="19">
        <f t="shared" si="41"/>
        <v>20.83</v>
      </c>
      <c r="I322" s="19">
        <f t="shared" si="42"/>
        <v>520.75</v>
      </c>
      <c r="J322" s="20">
        <f t="shared" si="36"/>
        <v>3.5141134319645605E-4</v>
      </c>
    </row>
    <row r="323" spans="1:10" ht="26.1" customHeight="1" x14ac:dyDescent="0.25">
      <c r="A323" s="16" t="s">
        <v>812</v>
      </c>
      <c r="B323" s="17" t="s">
        <v>813</v>
      </c>
      <c r="C323" s="16" t="s">
        <v>64</v>
      </c>
      <c r="D323" s="16" t="s">
        <v>814</v>
      </c>
      <c r="E323" s="18" t="s">
        <v>71</v>
      </c>
      <c r="F323" s="17">
        <v>1</v>
      </c>
      <c r="G323" s="19">
        <v>17.600000000000001</v>
      </c>
      <c r="H323" s="19">
        <f t="shared" si="41"/>
        <v>21.17</v>
      </c>
      <c r="I323" s="19">
        <f t="shared" si="42"/>
        <v>21.17</v>
      </c>
      <c r="J323" s="20">
        <f t="shared" si="36"/>
        <v>1.4285891762782477E-5</v>
      </c>
    </row>
    <row r="324" spans="1:10" ht="39" customHeight="1" x14ac:dyDescent="0.25">
      <c r="A324" s="16" t="s">
        <v>815</v>
      </c>
      <c r="B324" s="17" t="s">
        <v>464</v>
      </c>
      <c r="C324" s="16" t="s">
        <v>64</v>
      </c>
      <c r="D324" s="16" t="s">
        <v>465</v>
      </c>
      <c r="E324" s="18" t="s">
        <v>82</v>
      </c>
      <c r="F324" s="17">
        <v>1</v>
      </c>
      <c r="G324" s="19">
        <v>137.03</v>
      </c>
      <c r="H324" s="19">
        <f t="shared" si="41"/>
        <v>164.9</v>
      </c>
      <c r="I324" s="19">
        <f t="shared" si="42"/>
        <v>164.9</v>
      </c>
      <c r="J324" s="20">
        <f t="shared" si="36"/>
        <v>1.1127744693825368E-4</v>
      </c>
    </row>
    <row r="325" spans="1:10" ht="24" customHeight="1" x14ac:dyDescent="0.25">
      <c r="A325" s="5" t="s">
        <v>816</v>
      </c>
      <c r="B325" s="5"/>
      <c r="C325" s="5"/>
      <c r="D325" s="5" t="s">
        <v>817</v>
      </c>
      <c r="E325" s="5"/>
      <c r="F325" s="15"/>
      <c r="G325" s="5"/>
      <c r="H325" s="5"/>
      <c r="I325" s="6">
        <v>24886.7</v>
      </c>
      <c r="J325" s="7">
        <f t="shared" ref="J325:J388" si="43">I325 / 1481881.59</f>
        <v>1.6793986893379246E-2</v>
      </c>
    </row>
    <row r="326" spans="1:10" ht="39" customHeight="1" x14ac:dyDescent="0.25">
      <c r="A326" s="16" t="s">
        <v>818</v>
      </c>
      <c r="B326" s="17" t="s">
        <v>819</v>
      </c>
      <c r="C326" s="16" t="s">
        <v>64</v>
      </c>
      <c r="D326" s="16" t="s">
        <v>820</v>
      </c>
      <c r="E326" s="18" t="s">
        <v>71</v>
      </c>
      <c r="F326" s="17">
        <v>50</v>
      </c>
      <c r="G326" s="19">
        <v>7.07</v>
      </c>
      <c r="H326" s="19">
        <f t="shared" ref="H326:H340" si="44">TRUNC(G326 * (1 + 20.34 / 100), 2)</f>
        <v>8.5</v>
      </c>
      <c r="I326" s="19">
        <f t="shared" ref="I326:I340" si="45">TRUNC(F326 * H326, 2)</f>
        <v>425</v>
      </c>
      <c r="J326" s="20">
        <f t="shared" si="43"/>
        <v>2.8679754365529297E-4</v>
      </c>
    </row>
    <row r="327" spans="1:10" ht="26.1" customHeight="1" x14ac:dyDescent="0.25">
      <c r="A327" s="16" t="s">
        <v>821</v>
      </c>
      <c r="B327" s="17" t="s">
        <v>408</v>
      </c>
      <c r="C327" s="16" t="s">
        <v>64</v>
      </c>
      <c r="D327" s="16" t="s">
        <v>409</v>
      </c>
      <c r="E327" s="18" t="s">
        <v>82</v>
      </c>
      <c r="F327" s="17">
        <v>1</v>
      </c>
      <c r="G327" s="19">
        <v>9.75</v>
      </c>
      <c r="H327" s="19">
        <f t="shared" si="44"/>
        <v>11.73</v>
      </c>
      <c r="I327" s="19">
        <f t="shared" si="45"/>
        <v>11.73</v>
      </c>
      <c r="J327" s="20">
        <f t="shared" si="43"/>
        <v>7.9156122048860861E-6</v>
      </c>
    </row>
    <row r="328" spans="1:10" ht="26.1" customHeight="1" x14ac:dyDescent="0.25">
      <c r="A328" s="16" t="s">
        <v>822</v>
      </c>
      <c r="B328" s="17" t="s">
        <v>528</v>
      </c>
      <c r="C328" s="16" t="s">
        <v>88</v>
      </c>
      <c r="D328" s="16" t="s">
        <v>529</v>
      </c>
      <c r="E328" s="18" t="s">
        <v>82</v>
      </c>
      <c r="F328" s="17">
        <v>1</v>
      </c>
      <c r="G328" s="19">
        <v>1380.42</v>
      </c>
      <c r="H328" s="19">
        <f t="shared" si="44"/>
        <v>1661.19</v>
      </c>
      <c r="I328" s="19">
        <f t="shared" si="45"/>
        <v>1661.19</v>
      </c>
      <c r="J328" s="20">
        <f t="shared" si="43"/>
        <v>1.1210004977523203E-3</v>
      </c>
    </row>
    <row r="329" spans="1:10" ht="39" customHeight="1" x14ac:dyDescent="0.25">
      <c r="A329" s="16" t="s">
        <v>823</v>
      </c>
      <c r="B329" s="17" t="s">
        <v>824</v>
      </c>
      <c r="C329" s="16" t="s">
        <v>64</v>
      </c>
      <c r="D329" s="16" t="s">
        <v>825</v>
      </c>
      <c r="E329" s="18" t="s">
        <v>82</v>
      </c>
      <c r="F329" s="17">
        <v>5</v>
      </c>
      <c r="G329" s="19">
        <v>25.43</v>
      </c>
      <c r="H329" s="19">
        <f t="shared" si="44"/>
        <v>30.6</v>
      </c>
      <c r="I329" s="19">
        <f t="shared" si="45"/>
        <v>153</v>
      </c>
      <c r="J329" s="20">
        <f t="shared" si="43"/>
        <v>1.0324711571590547E-4</v>
      </c>
    </row>
    <row r="330" spans="1:10" ht="39" customHeight="1" x14ac:dyDescent="0.25">
      <c r="A330" s="16" t="s">
        <v>826</v>
      </c>
      <c r="B330" s="17" t="s">
        <v>827</v>
      </c>
      <c r="C330" s="16" t="s">
        <v>64</v>
      </c>
      <c r="D330" s="16" t="s">
        <v>828</v>
      </c>
      <c r="E330" s="18" t="s">
        <v>82</v>
      </c>
      <c r="F330" s="17">
        <v>1</v>
      </c>
      <c r="G330" s="19">
        <v>59.77</v>
      </c>
      <c r="H330" s="19">
        <f t="shared" si="44"/>
        <v>71.92</v>
      </c>
      <c r="I330" s="19">
        <f t="shared" si="45"/>
        <v>71.92</v>
      </c>
      <c r="J330" s="20">
        <f t="shared" si="43"/>
        <v>4.8532892563973343E-5</v>
      </c>
    </row>
    <row r="331" spans="1:10" ht="24" customHeight="1" x14ac:dyDescent="0.25">
      <c r="A331" s="16" t="s">
        <v>829</v>
      </c>
      <c r="B331" s="17" t="s">
        <v>830</v>
      </c>
      <c r="C331" s="16" t="s">
        <v>69</v>
      </c>
      <c r="D331" s="16" t="s">
        <v>831</v>
      </c>
      <c r="E331" s="18" t="s">
        <v>82</v>
      </c>
      <c r="F331" s="17">
        <v>1</v>
      </c>
      <c r="G331" s="19">
        <v>65.41</v>
      </c>
      <c r="H331" s="19">
        <f t="shared" si="44"/>
        <v>78.709999999999994</v>
      </c>
      <c r="I331" s="19">
        <f t="shared" si="45"/>
        <v>78.709999999999994</v>
      </c>
      <c r="J331" s="20">
        <f t="shared" si="43"/>
        <v>5.3114905084960253E-5</v>
      </c>
    </row>
    <row r="332" spans="1:10" ht="24" customHeight="1" x14ac:dyDescent="0.25">
      <c r="A332" s="16" t="s">
        <v>832</v>
      </c>
      <c r="B332" s="17" t="s">
        <v>833</v>
      </c>
      <c r="C332" s="16" t="s">
        <v>69</v>
      </c>
      <c r="D332" s="16" t="s">
        <v>834</v>
      </c>
      <c r="E332" s="18" t="s">
        <v>82</v>
      </c>
      <c r="F332" s="17">
        <v>1</v>
      </c>
      <c r="G332" s="19">
        <v>78.760000000000005</v>
      </c>
      <c r="H332" s="19">
        <f t="shared" si="44"/>
        <v>94.77</v>
      </c>
      <c r="I332" s="19">
        <f t="shared" si="45"/>
        <v>94.77</v>
      </c>
      <c r="J332" s="20">
        <f t="shared" si="43"/>
        <v>6.3952478146381443E-5</v>
      </c>
    </row>
    <row r="333" spans="1:10" ht="39" customHeight="1" x14ac:dyDescent="0.25">
      <c r="A333" s="16" t="s">
        <v>835</v>
      </c>
      <c r="B333" s="17" t="s">
        <v>836</v>
      </c>
      <c r="C333" s="16" t="s">
        <v>116</v>
      </c>
      <c r="D333" s="16" t="s">
        <v>837</v>
      </c>
      <c r="E333" s="18" t="s">
        <v>118</v>
      </c>
      <c r="F333" s="17">
        <v>2</v>
      </c>
      <c r="G333" s="19">
        <v>20.87</v>
      </c>
      <c r="H333" s="19">
        <f t="shared" si="44"/>
        <v>25.11</v>
      </c>
      <c r="I333" s="19">
        <f t="shared" si="45"/>
        <v>50.22</v>
      </c>
      <c r="J333" s="20">
        <f t="shared" si="43"/>
        <v>3.3889347393808971E-5</v>
      </c>
    </row>
    <row r="334" spans="1:10" ht="39" customHeight="1" x14ac:dyDescent="0.25">
      <c r="A334" s="16" t="s">
        <v>838</v>
      </c>
      <c r="B334" s="17" t="s">
        <v>633</v>
      </c>
      <c r="C334" s="16" t="s">
        <v>64</v>
      </c>
      <c r="D334" s="16" t="s">
        <v>634</v>
      </c>
      <c r="E334" s="18" t="s">
        <v>71</v>
      </c>
      <c r="F334" s="17">
        <v>340</v>
      </c>
      <c r="G334" s="19">
        <v>11.39</v>
      </c>
      <c r="H334" s="19">
        <f t="shared" si="44"/>
        <v>13.7</v>
      </c>
      <c r="I334" s="19">
        <f t="shared" si="45"/>
        <v>4658</v>
      </c>
      <c r="J334" s="20">
        <f t="shared" si="43"/>
        <v>3.143301078462011E-3</v>
      </c>
    </row>
    <row r="335" spans="1:10" ht="39" customHeight="1" x14ac:dyDescent="0.25">
      <c r="A335" s="16" t="s">
        <v>839</v>
      </c>
      <c r="B335" s="17" t="s">
        <v>262</v>
      </c>
      <c r="C335" s="16" t="s">
        <v>64</v>
      </c>
      <c r="D335" s="16" t="s">
        <v>263</v>
      </c>
      <c r="E335" s="18" t="s">
        <v>71</v>
      </c>
      <c r="F335" s="17">
        <v>350</v>
      </c>
      <c r="G335" s="19">
        <v>4.3099999999999996</v>
      </c>
      <c r="H335" s="19">
        <f t="shared" si="44"/>
        <v>5.18</v>
      </c>
      <c r="I335" s="19">
        <f t="shared" si="45"/>
        <v>1813</v>
      </c>
      <c r="J335" s="20">
        <f t="shared" si="43"/>
        <v>1.2234445803459911E-3</v>
      </c>
    </row>
    <row r="336" spans="1:10" ht="39" customHeight="1" x14ac:dyDescent="0.25">
      <c r="A336" s="16" t="s">
        <v>840</v>
      </c>
      <c r="B336" s="17" t="s">
        <v>841</v>
      </c>
      <c r="C336" s="16" t="s">
        <v>64</v>
      </c>
      <c r="D336" s="16" t="s">
        <v>842</v>
      </c>
      <c r="E336" s="18" t="s">
        <v>71</v>
      </c>
      <c r="F336" s="17">
        <v>350</v>
      </c>
      <c r="G336" s="19">
        <v>5.96</v>
      </c>
      <c r="H336" s="19">
        <f t="shared" si="44"/>
        <v>7.17</v>
      </c>
      <c r="I336" s="19">
        <f t="shared" si="45"/>
        <v>2509.5</v>
      </c>
      <c r="J336" s="20">
        <f t="shared" si="43"/>
        <v>1.6934551430657829E-3</v>
      </c>
    </row>
    <row r="337" spans="1:10" ht="39" customHeight="1" x14ac:dyDescent="0.25">
      <c r="A337" s="16" t="s">
        <v>843</v>
      </c>
      <c r="B337" s="17" t="s">
        <v>844</v>
      </c>
      <c r="C337" s="16" t="s">
        <v>64</v>
      </c>
      <c r="D337" s="16" t="s">
        <v>845</v>
      </c>
      <c r="E337" s="18" t="s">
        <v>71</v>
      </c>
      <c r="F337" s="17">
        <v>425</v>
      </c>
      <c r="G337" s="19">
        <v>10.039999999999999</v>
      </c>
      <c r="H337" s="19">
        <f t="shared" si="44"/>
        <v>12.08</v>
      </c>
      <c r="I337" s="19">
        <f t="shared" si="45"/>
        <v>5134</v>
      </c>
      <c r="J337" s="20">
        <f t="shared" si="43"/>
        <v>3.4645143273559394E-3</v>
      </c>
    </row>
    <row r="338" spans="1:10" ht="39" customHeight="1" x14ac:dyDescent="0.25">
      <c r="A338" s="16" t="s">
        <v>846</v>
      </c>
      <c r="B338" s="17" t="s">
        <v>847</v>
      </c>
      <c r="C338" s="16" t="s">
        <v>64</v>
      </c>
      <c r="D338" s="16" t="s">
        <v>848</v>
      </c>
      <c r="E338" s="18" t="s">
        <v>71</v>
      </c>
      <c r="F338" s="17">
        <v>425</v>
      </c>
      <c r="G338" s="19">
        <v>15.92</v>
      </c>
      <c r="H338" s="19">
        <f t="shared" si="44"/>
        <v>19.149999999999999</v>
      </c>
      <c r="I338" s="19">
        <f t="shared" si="45"/>
        <v>8138.75</v>
      </c>
      <c r="J338" s="20">
        <f t="shared" si="43"/>
        <v>5.4921729609988604E-3</v>
      </c>
    </row>
    <row r="339" spans="1:10" ht="39" customHeight="1" x14ac:dyDescent="0.25">
      <c r="A339" s="16" t="s">
        <v>849</v>
      </c>
      <c r="B339" s="17" t="s">
        <v>850</v>
      </c>
      <c r="C339" s="16" t="s">
        <v>64</v>
      </c>
      <c r="D339" s="16" t="s">
        <v>851</v>
      </c>
      <c r="E339" s="18" t="s">
        <v>82</v>
      </c>
      <c r="F339" s="17">
        <v>1</v>
      </c>
      <c r="G339" s="19">
        <v>31.15</v>
      </c>
      <c r="H339" s="19">
        <f t="shared" si="44"/>
        <v>37.479999999999997</v>
      </c>
      <c r="I339" s="19">
        <f t="shared" si="45"/>
        <v>37.479999999999997</v>
      </c>
      <c r="J339" s="20">
        <f t="shared" si="43"/>
        <v>2.5292169261647952E-5</v>
      </c>
    </row>
    <row r="340" spans="1:10" ht="39" customHeight="1" x14ac:dyDescent="0.25">
      <c r="A340" s="16" t="s">
        <v>852</v>
      </c>
      <c r="B340" s="17" t="s">
        <v>853</v>
      </c>
      <c r="C340" s="16" t="s">
        <v>64</v>
      </c>
      <c r="D340" s="16" t="s">
        <v>854</v>
      </c>
      <c r="E340" s="18" t="s">
        <v>82</v>
      </c>
      <c r="F340" s="17">
        <v>1</v>
      </c>
      <c r="G340" s="19">
        <v>41.08</v>
      </c>
      <c r="H340" s="19">
        <f t="shared" si="44"/>
        <v>49.43</v>
      </c>
      <c r="I340" s="19">
        <f t="shared" si="45"/>
        <v>49.43</v>
      </c>
      <c r="J340" s="20">
        <f t="shared" si="43"/>
        <v>3.3356241371485018E-5</v>
      </c>
    </row>
    <row r="341" spans="1:10" ht="24" customHeight="1" x14ac:dyDescent="0.25">
      <c r="A341" s="5" t="s">
        <v>855</v>
      </c>
      <c r="B341" s="5"/>
      <c r="C341" s="5"/>
      <c r="D341" s="5" t="s">
        <v>856</v>
      </c>
      <c r="E341" s="5"/>
      <c r="F341" s="15"/>
      <c r="G341" s="5"/>
      <c r="H341" s="5"/>
      <c r="I341" s="6">
        <v>5131.43</v>
      </c>
      <c r="J341" s="7">
        <f t="shared" si="43"/>
        <v>3.4627800457390119E-3</v>
      </c>
    </row>
    <row r="342" spans="1:10" ht="39" customHeight="1" x14ac:dyDescent="0.25">
      <c r="A342" s="16" t="s">
        <v>857</v>
      </c>
      <c r="B342" s="17" t="s">
        <v>858</v>
      </c>
      <c r="C342" s="16" t="s">
        <v>64</v>
      </c>
      <c r="D342" s="16" t="s">
        <v>859</v>
      </c>
      <c r="E342" s="18" t="s">
        <v>71</v>
      </c>
      <c r="F342" s="17">
        <v>30</v>
      </c>
      <c r="G342" s="19">
        <v>5.55</v>
      </c>
      <c r="H342" s="19">
        <f>TRUNC(G342 * (1 + 20.34 / 100), 2)</f>
        <v>6.67</v>
      </c>
      <c r="I342" s="19">
        <f>TRUNC(F342 * H342, 2)</f>
        <v>200.1</v>
      </c>
      <c r="J342" s="20">
        <f t="shared" si="43"/>
        <v>1.350310317304097E-4</v>
      </c>
    </row>
    <row r="343" spans="1:10" ht="39" customHeight="1" x14ac:dyDescent="0.25">
      <c r="A343" s="16" t="s">
        <v>860</v>
      </c>
      <c r="B343" s="17" t="s">
        <v>265</v>
      </c>
      <c r="C343" s="16" t="s">
        <v>64</v>
      </c>
      <c r="D343" s="16" t="s">
        <v>266</v>
      </c>
      <c r="E343" s="18" t="s">
        <v>71</v>
      </c>
      <c r="F343" s="17">
        <v>25</v>
      </c>
      <c r="G343" s="19">
        <v>3.19</v>
      </c>
      <c r="H343" s="19">
        <f>TRUNC(G343 * (1 + 20.34 / 100), 2)</f>
        <v>3.83</v>
      </c>
      <c r="I343" s="19">
        <f>TRUNC(F343 * H343, 2)</f>
        <v>95.75</v>
      </c>
      <c r="J343" s="20">
        <f t="shared" si="43"/>
        <v>6.4613799541163067E-5</v>
      </c>
    </row>
    <row r="344" spans="1:10" ht="39" customHeight="1" x14ac:dyDescent="0.25">
      <c r="A344" s="16" t="s">
        <v>861</v>
      </c>
      <c r="B344" s="17" t="s">
        <v>262</v>
      </c>
      <c r="C344" s="16" t="s">
        <v>64</v>
      </c>
      <c r="D344" s="16" t="s">
        <v>263</v>
      </c>
      <c r="E344" s="18" t="s">
        <v>71</v>
      </c>
      <c r="F344" s="17">
        <v>60</v>
      </c>
      <c r="G344" s="19">
        <v>4.3099999999999996</v>
      </c>
      <c r="H344" s="19">
        <f>TRUNC(G344 * (1 + 20.34 / 100), 2)</f>
        <v>5.18</v>
      </c>
      <c r="I344" s="19">
        <f>TRUNC(F344 * H344, 2)</f>
        <v>310.8</v>
      </c>
      <c r="J344" s="20">
        <f t="shared" si="43"/>
        <v>2.0973335663074133E-4</v>
      </c>
    </row>
    <row r="345" spans="1:10" ht="39" customHeight="1" x14ac:dyDescent="0.25">
      <c r="A345" s="16" t="s">
        <v>862</v>
      </c>
      <c r="B345" s="17" t="s">
        <v>543</v>
      </c>
      <c r="C345" s="16" t="s">
        <v>468</v>
      </c>
      <c r="D345" s="16" t="s">
        <v>544</v>
      </c>
      <c r="E345" s="18" t="s">
        <v>82</v>
      </c>
      <c r="F345" s="17">
        <v>2</v>
      </c>
      <c r="G345" s="19">
        <v>1880</v>
      </c>
      <c r="H345" s="19">
        <f>TRUNC(G345 * (1 + 20.34 / 100), 2)</f>
        <v>2262.39</v>
      </c>
      <c r="I345" s="19">
        <f>TRUNC(F345 * H345, 2)</f>
        <v>4524.78</v>
      </c>
      <c r="J345" s="20">
        <f t="shared" si="43"/>
        <v>3.0534018578366978E-3</v>
      </c>
    </row>
    <row r="346" spans="1:10" ht="24" customHeight="1" x14ac:dyDescent="0.25">
      <c r="A346" s="5" t="s">
        <v>40</v>
      </c>
      <c r="B346" s="5"/>
      <c r="C346" s="5"/>
      <c r="D346" s="5" t="s">
        <v>41</v>
      </c>
      <c r="E346" s="5"/>
      <c r="F346" s="15"/>
      <c r="G346" s="5"/>
      <c r="H346" s="5"/>
      <c r="I346" s="6">
        <v>231642.5</v>
      </c>
      <c r="J346" s="7">
        <f t="shared" si="43"/>
        <v>0.15631647060275577</v>
      </c>
    </row>
    <row r="347" spans="1:10" ht="24" customHeight="1" x14ac:dyDescent="0.25">
      <c r="A347" s="5" t="s">
        <v>863</v>
      </c>
      <c r="B347" s="5"/>
      <c r="C347" s="5"/>
      <c r="D347" s="5" t="s">
        <v>864</v>
      </c>
      <c r="E347" s="5"/>
      <c r="F347" s="15"/>
      <c r="G347" s="5"/>
      <c r="H347" s="5"/>
      <c r="I347" s="6">
        <v>98358.22</v>
      </c>
      <c r="J347" s="7">
        <f t="shared" si="43"/>
        <v>6.6373872692486846E-2</v>
      </c>
    </row>
    <row r="348" spans="1:10" ht="39" customHeight="1" x14ac:dyDescent="0.25">
      <c r="A348" s="16" t="s">
        <v>865</v>
      </c>
      <c r="B348" s="17" t="s">
        <v>475</v>
      </c>
      <c r="C348" s="16" t="s">
        <v>64</v>
      </c>
      <c r="D348" s="16" t="s">
        <v>476</v>
      </c>
      <c r="E348" s="18" t="s">
        <v>78</v>
      </c>
      <c r="F348" s="17">
        <v>13.2</v>
      </c>
      <c r="G348" s="19">
        <v>74.06</v>
      </c>
      <c r="H348" s="19">
        <f t="shared" ref="H348:H360" si="46">TRUNC(G348 * (1 + 20.34 / 100), 2)</f>
        <v>89.12</v>
      </c>
      <c r="I348" s="19">
        <f t="shared" ref="I348:I360" si="47">TRUNC(F348 * H348, 2)</f>
        <v>1176.3800000000001</v>
      </c>
      <c r="J348" s="20">
        <f t="shared" si="43"/>
        <v>7.9384210448285553E-4</v>
      </c>
    </row>
    <row r="349" spans="1:10" ht="39" customHeight="1" x14ac:dyDescent="0.25">
      <c r="A349" s="16" t="s">
        <v>866</v>
      </c>
      <c r="B349" s="17" t="s">
        <v>867</v>
      </c>
      <c r="C349" s="16" t="s">
        <v>64</v>
      </c>
      <c r="D349" s="16" t="s">
        <v>868</v>
      </c>
      <c r="E349" s="18" t="s">
        <v>66</v>
      </c>
      <c r="F349" s="17">
        <v>5.0999999999999996</v>
      </c>
      <c r="G349" s="19">
        <v>168.14</v>
      </c>
      <c r="H349" s="19">
        <f t="shared" si="46"/>
        <v>202.33</v>
      </c>
      <c r="I349" s="19">
        <f t="shared" si="47"/>
        <v>1031.8800000000001</v>
      </c>
      <c r="J349" s="20">
        <f t="shared" si="43"/>
        <v>6.9633093964005586E-4</v>
      </c>
    </row>
    <row r="350" spans="1:10" ht="39" customHeight="1" x14ac:dyDescent="0.25">
      <c r="A350" s="16" t="s">
        <v>869</v>
      </c>
      <c r="B350" s="17" t="s">
        <v>484</v>
      </c>
      <c r="C350" s="16" t="s">
        <v>64</v>
      </c>
      <c r="D350" s="16" t="s">
        <v>485</v>
      </c>
      <c r="E350" s="18" t="s">
        <v>78</v>
      </c>
      <c r="F350" s="17">
        <v>18</v>
      </c>
      <c r="G350" s="19">
        <v>638.79</v>
      </c>
      <c r="H350" s="19">
        <f t="shared" si="46"/>
        <v>768.71</v>
      </c>
      <c r="I350" s="19">
        <f t="shared" si="47"/>
        <v>13836.78</v>
      </c>
      <c r="J350" s="20">
        <f t="shared" si="43"/>
        <v>9.3373047437616125E-3</v>
      </c>
    </row>
    <row r="351" spans="1:10" ht="39" customHeight="1" x14ac:dyDescent="0.25">
      <c r="A351" s="16" t="s">
        <v>870</v>
      </c>
      <c r="B351" s="17" t="s">
        <v>481</v>
      </c>
      <c r="C351" s="16" t="s">
        <v>64</v>
      </c>
      <c r="D351" s="16" t="s">
        <v>482</v>
      </c>
      <c r="E351" s="18" t="s">
        <v>127</v>
      </c>
      <c r="F351" s="17">
        <v>170</v>
      </c>
      <c r="G351" s="19">
        <v>13.12</v>
      </c>
      <c r="H351" s="19">
        <f t="shared" si="46"/>
        <v>15.78</v>
      </c>
      <c r="I351" s="19">
        <f t="shared" si="47"/>
        <v>2682.6</v>
      </c>
      <c r="J351" s="20">
        <f t="shared" si="43"/>
        <v>1.8102660955522092E-3</v>
      </c>
    </row>
    <row r="352" spans="1:10" ht="26.1" customHeight="1" x14ac:dyDescent="0.25">
      <c r="A352" s="16" t="s">
        <v>871</v>
      </c>
      <c r="B352" s="17" t="s">
        <v>487</v>
      </c>
      <c r="C352" s="16" t="s">
        <v>88</v>
      </c>
      <c r="D352" s="16" t="s">
        <v>610</v>
      </c>
      <c r="E352" s="18" t="s">
        <v>71</v>
      </c>
      <c r="F352" s="17">
        <v>7.2</v>
      </c>
      <c r="G352" s="19">
        <v>155.37</v>
      </c>
      <c r="H352" s="19">
        <f t="shared" si="46"/>
        <v>186.97</v>
      </c>
      <c r="I352" s="19">
        <f t="shared" si="47"/>
        <v>1346.18</v>
      </c>
      <c r="J352" s="20">
        <f t="shared" si="43"/>
        <v>9.084261583950172E-4</v>
      </c>
    </row>
    <row r="353" spans="1:10" ht="65.099999999999994" customHeight="1" x14ac:dyDescent="0.25">
      <c r="A353" s="16" t="s">
        <v>872</v>
      </c>
      <c r="B353" s="17" t="s">
        <v>493</v>
      </c>
      <c r="C353" s="16" t="s">
        <v>116</v>
      </c>
      <c r="D353" s="16" t="s">
        <v>494</v>
      </c>
      <c r="E353" s="18" t="s">
        <v>495</v>
      </c>
      <c r="F353" s="17">
        <v>96.8</v>
      </c>
      <c r="G353" s="19">
        <v>521.98</v>
      </c>
      <c r="H353" s="19">
        <f t="shared" si="46"/>
        <v>628.15</v>
      </c>
      <c r="I353" s="19">
        <f t="shared" si="47"/>
        <v>60804.92</v>
      </c>
      <c r="J353" s="20">
        <f t="shared" si="43"/>
        <v>4.1032239289780226E-2</v>
      </c>
    </row>
    <row r="354" spans="1:10" ht="39" customHeight="1" x14ac:dyDescent="0.25">
      <c r="A354" s="16" t="s">
        <v>873</v>
      </c>
      <c r="B354" s="17" t="s">
        <v>874</v>
      </c>
      <c r="C354" s="16" t="s">
        <v>64</v>
      </c>
      <c r="D354" s="16" t="s">
        <v>875</v>
      </c>
      <c r="E354" s="18" t="s">
        <v>78</v>
      </c>
      <c r="F354" s="17">
        <v>6.2</v>
      </c>
      <c r="G354" s="19">
        <v>97.27</v>
      </c>
      <c r="H354" s="19">
        <f t="shared" si="46"/>
        <v>117.05</v>
      </c>
      <c r="I354" s="19">
        <f t="shared" si="47"/>
        <v>725.71</v>
      </c>
      <c r="J354" s="20">
        <f t="shared" si="43"/>
        <v>4.8972198919078282E-4</v>
      </c>
    </row>
    <row r="355" spans="1:10" ht="39" customHeight="1" x14ac:dyDescent="0.25">
      <c r="A355" s="16" t="s">
        <v>876</v>
      </c>
      <c r="B355" s="17" t="s">
        <v>877</v>
      </c>
      <c r="C355" s="16" t="s">
        <v>64</v>
      </c>
      <c r="D355" s="16" t="s">
        <v>878</v>
      </c>
      <c r="E355" s="18" t="s">
        <v>78</v>
      </c>
      <c r="F355" s="17">
        <v>4.4000000000000004</v>
      </c>
      <c r="G355" s="19">
        <v>542.24</v>
      </c>
      <c r="H355" s="19">
        <f t="shared" si="46"/>
        <v>652.53</v>
      </c>
      <c r="I355" s="19">
        <f t="shared" si="47"/>
        <v>2871.13</v>
      </c>
      <c r="J355" s="20">
        <f t="shared" si="43"/>
        <v>1.9374894859176973E-3</v>
      </c>
    </row>
    <row r="356" spans="1:10" ht="39" customHeight="1" x14ac:dyDescent="0.25">
      <c r="A356" s="16" t="s">
        <v>879</v>
      </c>
      <c r="B356" s="17" t="s">
        <v>880</v>
      </c>
      <c r="C356" s="16" t="s">
        <v>64</v>
      </c>
      <c r="D356" s="16" t="s">
        <v>881</v>
      </c>
      <c r="E356" s="18" t="s">
        <v>78</v>
      </c>
      <c r="F356" s="17">
        <v>23.2575</v>
      </c>
      <c r="G356" s="19">
        <v>7.2</v>
      </c>
      <c r="H356" s="19">
        <f t="shared" si="46"/>
        <v>8.66</v>
      </c>
      <c r="I356" s="19">
        <f t="shared" si="47"/>
        <v>201.4</v>
      </c>
      <c r="J356" s="20">
        <f t="shared" si="43"/>
        <v>1.3590829480512003E-4</v>
      </c>
    </row>
    <row r="357" spans="1:10" ht="51.95" customHeight="1" x14ac:dyDescent="0.25">
      <c r="A357" s="16" t="s">
        <v>882</v>
      </c>
      <c r="B357" s="17" t="s">
        <v>883</v>
      </c>
      <c r="C357" s="16" t="s">
        <v>64</v>
      </c>
      <c r="D357" s="16" t="s">
        <v>884</v>
      </c>
      <c r="E357" s="18" t="s">
        <v>66</v>
      </c>
      <c r="F357" s="17">
        <v>90.35</v>
      </c>
      <c r="G357" s="19">
        <v>72.930000000000007</v>
      </c>
      <c r="H357" s="19">
        <f t="shared" si="46"/>
        <v>87.76</v>
      </c>
      <c r="I357" s="19">
        <f t="shared" si="47"/>
        <v>7929.11</v>
      </c>
      <c r="J357" s="20">
        <f t="shared" si="43"/>
        <v>5.3507041679355764E-3</v>
      </c>
    </row>
    <row r="358" spans="1:10" ht="39" customHeight="1" x14ac:dyDescent="0.25">
      <c r="A358" s="16" t="s">
        <v>885</v>
      </c>
      <c r="B358" s="17" t="s">
        <v>703</v>
      </c>
      <c r="C358" s="16" t="s">
        <v>64</v>
      </c>
      <c r="D358" s="16" t="s">
        <v>704</v>
      </c>
      <c r="E358" s="18" t="s">
        <v>66</v>
      </c>
      <c r="F358" s="17">
        <v>78.58</v>
      </c>
      <c r="G358" s="19">
        <v>18.760000000000002</v>
      </c>
      <c r="H358" s="19">
        <f t="shared" si="46"/>
        <v>22.57</v>
      </c>
      <c r="I358" s="19">
        <f t="shared" si="47"/>
        <v>1773.55</v>
      </c>
      <c r="J358" s="20">
        <f t="shared" si="43"/>
        <v>1.196823020117282E-3</v>
      </c>
    </row>
    <row r="359" spans="1:10" ht="26.1" customHeight="1" x14ac:dyDescent="0.25">
      <c r="A359" s="16" t="s">
        <v>886</v>
      </c>
      <c r="B359" s="17" t="s">
        <v>497</v>
      </c>
      <c r="C359" s="16" t="s">
        <v>69</v>
      </c>
      <c r="D359" s="16" t="s">
        <v>498</v>
      </c>
      <c r="E359" s="18" t="s">
        <v>66</v>
      </c>
      <c r="F359" s="17">
        <v>40</v>
      </c>
      <c r="G359" s="19">
        <v>16.48</v>
      </c>
      <c r="H359" s="19">
        <f t="shared" si="46"/>
        <v>19.829999999999998</v>
      </c>
      <c r="I359" s="19">
        <f t="shared" si="47"/>
        <v>793.2</v>
      </c>
      <c r="J359" s="20">
        <f t="shared" si="43"/>
        <v>5.3526543912324335E-4</v>
      </c>
    </row>
    <row r="360" spans="1:10" ht="26.1" customHeight="1" x14ac:dyDescent="0.25">
      <c r="A360" s="16" t="s">
        <v>887</v>
      </c>
      <c r="B360" s="17" t="s">
        <v>490</v>
      </c>
      <c r="C360" s="16" t="s">
        <v>64</v>
      </c>
      <c r="D360" s="16" t="s">
        <v>491</v>
      </c>
      <c r="E360" s="18" t="s">
        <v>71</v>
      </c>
      <c r="F360" s="17">
        <v>10.5</v>
      </c>
      <c r="G360" s="19">
        <v>252.1</v>
      </c>
      <c r="H360" s="19">
        <f t="shared" si="46"/>
        <v>303.37</v>
      </c>
      <c r="I360" s="19">
        <f t="shared" si="47"/>
        <v>3185.38</v>
      </c>
      <c r="J360" s="20">
        <f t="shared" si="43"/>
        <v>2.1495509637851698E-3</v>
      </c>
    </row>
    <row r="361" spans="1:10" ht="24" customHeight="1" x14ac:dyDescent="0.25">
      <c r="A361" s="5" t="s">
        <v>888</v>
      </c>
      <c r="B361" s="5"/>
      <c r="C361" s="5"/>
      <c r="D361" s="5" t="s">
        <v>889</v>
      </c>
      <c r="E361" s="5"/>
      <c r="F361" s="15"/>
      <c r="G361" s="5"/>
      <c r="H361" s="5"/>
      <c r="I361" s="6">
        <v>48606.43</v>
      </c>
      <c r="J361" s="7">
        <f t="shared" si="43"/>
        <v>3.2800481717301044E-2</v>
      </c>
    </row>
    <row r="362" spans="1:10" ht="51.95" customHeight="1" x14ac:dyDescent="0.25">
      <c r="A362" s="16" t="s">
        <v>890</v>
      </c>
      <c r="B362" s="17" t="s">
        <v>891</v>
      </c>
      <c r="C362" s="16" t="s">
        <v>116</v>
      </c>
      <c r="D362" s="16" t="s">
        <v>892</v>
      </c>
      <c r="E362" s="18" t="s">
        <v>495</v>
      </c>
      <c r="F362" s="17">
        <v>27.5</v>
      </c>
      <c r="G362" s="19">
        <v>89.1</v>
      </c>
      <c r="H362" s="19">
        <f t="shared" ref="H362:H367" si="48">TRUNC(G362 * (1 + 20.34 / 100), 2)</f>
        <v>107.22</v>
      </c>
      <c r="I362" s="19">
        <f t="shared" ref="I362:I367" si="49">TRUNC(F362 * H362, 2)</f>
        <v>2948.55</v>
      </c>
      <c r="J362" s="20">
        <f t="shared" si="43"/>
        <v>1.9897338761054452E-3</v>
      </c>
    </row>
    <row r="363" spans="1:10" ht="26.1" customHeight="1" x14ac:dyDescent="0.25">
      <c r="A363" s="16" t="s">
        <v>893</v>
      </c>
      <c r="B363" s="17" t="s">
        <v>623</v>
      </c>
      <c r="C363" s="16" t="s">
        <v>116</v>
      </c>
      <c r="D363" s="16" t="s">
        <v>624</v>
      </c>
      <c r="E363" s="18" t="s">
        <v>495</v>
      </c>
      <c r="F363" s="17">
        <v>27.02</v>
      </c>
      <c r="G363" s="19">
        <v>49.27</v>
      </c>
      <c r="H363" s="19">
        <f t="shared" si="48"/>
        <v>59.29</v>
      </c>
      <c r="I363" s="19">
        <f t="shared" si="49"/>
        <v>1602.01</v>
      </c>
      <c r="J363" s="20">
        <f t="shared" si="43"/>
        <v>1.0810647833205079E-3</v>
      </c>
    </row>
    <row r="364" spans="1:10" ht="24" customHeight="1" x14ac:dyDescent="0.25">
      <c r="A364" s="16" t="s">
        <v>894</v>
      </c>
      <c r="B364" s="17" t="s">
        <v>895</v>
      </c>
      <c r="C364" s="16" t="s">
        <v>88</v>
      </c>
      <c r="D364" s="16" t="s">
        <v>896</v>
      </c>
      <c r="E364" s="18" t="s">
        <v>127</v>
      </c>
      <c r="F364" s="17">
        <v>1376.6</v>
      </c>
      <c r="G364" s="19">
        <v>24.34</v>
      </c>
      <c r="H364" s="19">
        <f t="shared" si="48"/>
        <v>29.29</v>
      </c>
      <c r="I364" s="19">
        <f t="shared" si="49"/>
        <v>40320.61</v>
      </c>
      <c r="J364" s="20">
        <f t="shared" si="43"/>
        <v>2.7209063309842452E-2</v>
      </c>
    </row>
    <row r="365" spans="1:10" ht="26.1" customHeight="1" x14ac:dyDescent="0.25">
      <c r="A365" s="16" t="s">
        <v>897</v>
      </c>
      <c r="B365" s="17" t="s">
        <v>898</v>
      </c>
      <c r="C365" s="16" t="s">
        <v>69</v>
      </c>
      <c r="D365" s="16" t="s">
        <v>899</v>
      </c>
      <c r="E365" s="18" t="s">
        <v>66</v>
      </c>
      <c r="F365" s="17">
        <v>56</v>
      </c>
      <c r="G365" s="19">
        <v>32.619999999999997</v>
      </c>
      <c r="H365" s="19">
        <f t="shared" si="48"/>
        <v>39.25</v>
      </c>
      <c r="I365" s="19">
        <f t="shared" si="49"/>
        <v>2198</v>
      </c>
      <c r="J365" s="20">
        <f t="shared" si="43"/>
        <v>1.4832494140101975E-3</v>
      </c>
    </row>
    <row r="366" spans="1:10" ht="24" customHeight="1" x14ac:dyDescent="0.25">
      <c r="A366" s="16" t="s">
        <v>900</v>
      </c>
      <c r="B366" s="17" t="s">
        <v>593</v>
      </c>
      <c r="C366" s="16" t="s">
        <v>116</v>
      </c>
      <c r="D366" s="16" t="s">
        <v>594</v>
      </c>
      <c r="E366" s="18" t="s">
        <v>78</v>
      </c>
      <c r="F366" s="17">
        <v>9.4</v>
      </c>
      <c r="G366" s="19">
        <v>75.05</v>
      </c>
      <c r="H366" s="19">
        <f t="shared" si="48"/>
        <v>90.31</v>
      </c>
      <c r="I366" s="19">
        <f t="shared" si="49"/>
        <v>848.91</v>
      </c>
      <c r="J366" s="20">
        <f t="shared" si="43"/>
        <v>5.7285953596332884E-4</v>
      </c>
    </row>
    <row r="367" spans="1:10" ht="26.1" customHeight="1" x14ac:dyDescent="0.25">
      <c r="A367" s="16" t="s">
        <v>901</v>
      </c>
      <c r="B367" s="17" t="s">
        <v>596</v>
      </c>
      <c r="C367" s="16" t="s">
        <v>69</v>
      </c>
      <c r="D367" s="16" t="s">
        <v>902</v>
      </c>
      <c r="E367" s="18" t="s">
        <v>82</v>
      </c>
      <c r="F367" s="17">
        <v>15</v>
      </c>
      <c r="G367" s="19">
        <v>38.14</v>
      </c>
      <c r="H367" s="19">
        <f t="shared" si="48"/>
        <v>45.89</v>
      </c>
      <c r="I367" s="19">
        <f t="shared" si="49"/>
        <v>688.35</v>
      </c>
      <c r="J367" s="20">
        <f t="shared" si="43"/>
        <v>4.6451079805910807E-4</v>
      </c>
    </row>
    <row r="368" spans="1:10" ht="24" customHeight="1" x14ac:dyDescent="0.25">
      <c r="A368" s="5" t="s">
        <v>903</v>
      </c>
      <c r="B368" s="5"/>
      <c r="C368" s="5"/>
      <c r="D368" s="5" t="s">
        <v>904</v>
      </c>
      <c r="E368" s="5"/>
      <c r="F368" s="15"/>
      <c r="G368" s="5"/>
      <c r="H368" s="5"/>
      <c r="I368" s="6">
        <v>75995.039999999994</v>
      </c>
      <c r="J368" s="7">
        <f t="shared" si="43"/>
        <v>5.1282801887025255E-2</v>
      </c>
    </row>
    <row r="369" spans="1:10" ht="39" customHeight="1" x14ac:dyDescent="0.25">
      <c r="A369" s="16" t="s">
        <v>905</v>
      </c>
      <c r="B369" s="17" t="s">
        <v>502</v>
      </c>
      <c r="C369" s="16" t="s">
        <v>116</v>
      </c>
      <c r="D369" s="16" t="s">
        <v>503</v>
      </c>
      <c r="E369" s="18" t="s">
        <v>66</v>
      </c>
      <c r="F369" s="17">
        <v>97.2</v>
      </c>
      <c r="G369" s="19">
        <v>450</v>
      </c>
      <c r="H369" s="19">
        <f t="shared" ref="H369:H383" si="50">TRUNC(G369 * (1 + 20.34 / 100), 2)</f>
        <v>541.53</v>
      </c>
      <c r="I369" s="19">
        <f t="shared" ref="I369:I383" si="51">TRUNC(F369 * H369, 2)</f>
        <v>52636.71</v>
      </c>
      <c r="J369" s="20">
        <f t="shared" si="43"/>
        <v>3.5520186197872936E-2</v>
      </c>
    </row>
    <row r="370" spans="1:10" ht="24" customHeight="1" x14ac:dyDescent="0.25">
      <c r="A370" s="16" t="s">
        <v>906</v>
      </c>
      <c r="B370" s="17" t="s">
        <v>907</v>
      </c>
      <c r="C370" s="16" t="s">
        <v>88</v>
      </c>
      <c r="D370" s="16" t="s">
        <v>908</v>
      </c>
      <c r="E370" s="18" t="s">
        <v>66</v>
      </c>
      <c r="F370" s="17">
        <v>25.622</v>
      </c>
      <c r="G370" s="19">
        <v>507</v>
      </c>
      <c r="H370" s="19">
        <f t="shared" si="50"/>
        <v>610.12</v>
      </c>
      <c r="I370" s="19">
        <f t="shared" si="51"/>
        <v>15632.49</v>
      </c>
      <c r="J370" s="20">
        <f t="shared" si="43"/>
        <v>1.0549081725213955E-2</v>
      </c>
    </row>
    <row r="371" spans="1:10" ht="26.1" customHeight="1" x14ac:dyDescent="0.25">
      <c r="A371" s="16" t="s">
        <v>909</v>
      </c>
      <c r="B371" s="17" t="s">
        <v>497</v>
      </c>
      <c r="C371" s="16" t="s">
        <v>69</v>
      </c>
      <c r="D371" s="16" t="s">
        <v>498</v>
      </c>
      <c r="E371" s="18" t="s">
        <v>66</v>
      </c>
      <c r="F371" s="17">
        <v>58</v>
      </c>
      <c r="G371" s="19">
        <v>16.48</v>
      </c>
      <c r="H371" s="19">
        <f t="shared" si="50"/>
        <v>19.829999999999998</v>
      </c>
      <c r="I371" s="19">
        <f t="shared" si="51"/>
        <v>1150.1400000000001</v>
      </c>
      <c r="J371" s="20">
        <f t="shared" si="43"/>
        <v>7.7613488672870277E-4</v>
      </c>
    </row>
    <row r="372" spans="1:10" ht="26.1" customHeight="1" x14ac:dyDescent="0.25">
      <c r="A372" s="16" t="s">
        <v>910</v>
      </c>
      <c r="B372" s="17" t="s">
        <v>511</v>
      </c>
      <c r="C372" s="16" t="s">
        <v>88</v>
      </c>
      <c r="D372" s="16" t="s">
        <v>512</v>
      </c>
      <c r="E372" s="18" t="s">
        <v>82</v>
      </c>
      <c r="F372" s="17">
        <v>10</v>
      </c>
      <c r="G372" s="19">
        <v>125.64</v>
      </c>
      <c r="H372" s="19">
        <f t="shared" si="50"/>
        <v>151.19</v>
      </c>
      <c r="I372" s="19">
        <f t="shared" si="51"/>
        <v>1511.9</v>
      </c>
      <c r="J372" s="20">
        <f t="shared" si="43"/>
        <v>1.0202569558880883E-3</v>
      </c>
    </row>
    <row r="373" spans="1:10" ht="39" customHeight="1" x14ac:dyDescent="0.25">
      <c r="A373" s="16" t="s">
        <v>911</v>
      </c>
      <c r="B373" s="17" t="s">
        <v>912</v>
      </c>
      <c r="C373" s="16" t="s">
        <v>64</v>
      </c>
      <c r="D373" s="16" t="s">
        <v>913</v>
      </c>
      <c r="E373" s="18" t="s">
        <v>71</v>
      </c>
      <c r="F373" s="17">
        <v>30</v>
      </c>
      <c r="G373" s="19">
        <v>10.55</v>
      </c>
      <c r="H373" s="19">
        <f t="shared" si="50"/>
        <v>12.69</v>
      </c>
      <c r="I373" s="19">
        <f t="shared" si="51"/>
        <v>380.7</v>
      </c>
      <c r="J373" s="20">
        <f t="shared" si="43"/>
        <v>2.5690311734016477E-4</v>
      </c>
    </row>
    <row r="374" spans="1:10" ht="26.1" customHeight="1" x14ac:dyDescent="0.25">
      <c r="A374" s="16" t="s">
        <v>914</v>
      </c>
      <c r="B374" s="17" t="s">
        <v>305</v>
      </c>
      <c r="C374" s="16" t="s">
        <v>64</v>
      </c>
      <c r="D374" s="16" t="s">
        <v>306</v>
      </c>
      <c r="E374" s="18" t="s">
        <v>71</v>
      </c>
      <c r="F374" s="17">
        <v>34.5</v>
      </c>
      <c r="G374" s="19">
        <v>5.58</v>
      </c>
      <c r="H374" s="19">
        <f t="shared" si="50"/>
        <v>6.71</v>
      </c>
      <c r="I374" s="19">
        <f t="shared" si="51"/>
        <v>231.49</v>
      </c>
      <c r="J374" s="20">
        <f t="shared" si="43"/>
        <v>1.5621356089591477E-4</v>
      </c>
    </row>
    <row r="375" spans="1:10" ht="39" customHeight="1" x14ac:dyDescent="0.25">
      <c r="A375" s="16" t="s">
        <v>915</v>
      </c>
      <c r="B375" s="17" t="s">
        <v>291</v>
      </c>
      <c r="C375" s="16" t="s">
        <v>64</v>
      </c>
      <c r="D375" s="16" t="s">
        <v>292</v>
      </c>
      <c r="E375" s="18" t="s">
        <v>82</v>
      </c>
      <c r="F375" s="17">
        <v>9</v>
      </c>
      <c r="G375" s="19">
        <v>6.68</v>
      </c>
      <c r="H375" s="19">
        <f t="shared" si="50"/>
        <v>8.0299999999999994</v>
      </c>
      <c r="I375" s="19">
        <f t="shared" si="51"/>
        <v>72.27</v>
      </c>
      <c r="J375" s="20">
        <f t="shared" si="43"/>
        <v>4.8769078776395346E-5</v>
      </c>
    </row>
    <row r="376" spans="1:10" ht="39" customHeight="1" x14ac:dyDescent="0.25">
      <c r="A376" s="16" t="s">
        <v>916</v>
      </c>
      <c r="B376" s="17" t="s">
        <v>660</v>
      </c>
      <c r="C376" s="16" t="s">
        <v>64</v>
      </c>
      <c r="D376" s="16" t="s">
        <v>661</v>
      </c>
      <c r="E376" s="18" t="s">
        <v>82</v>
      </c>
      <c r="F376" s="17">
        <v>2</v>
      </c>
      <c r="G376" s="19">
        <v>13.66</v>
      </c>
      <c r="H376" s="19">
        <f t="shared" si="50"/>
        <v>16.43</v>
      </c>
      <c r="I376" s="19">
        <f t="shared" si="51"/>
        <v>32.86</v>
      </c>
      <c r="J376" s="20">
        <f t="shared" si="43"/>
        <v>2.2174511257677474E-5</v>
      </c>
    </row>
    <row r="377" spans="1:10" ht="65.099999999999994" customHeight="1" x14ac:dyDescent="0.25">
      <c r="A377" s="16" t="s">
        <v>917</v>
      </c>
      <c r="B377" s="17" t="s">
        <v>918</v>
      </c>
      <c r="C377" s="16" t="s">
        <v>64</v>
      </c>
      <c r="D377" s="16" t="s">
        <v>919</v>
      </c>
      <c r="E377" s="18" t="s">
        <v>71</v>
      </c>
      <c r="F377" s="17">
        <v>5</v>
      </c>
      <c r="G377" s="19">
        <v>28.08</v>
      </c>
      <c r="H377" s="19">
        <f t="shared" si="50"/>
        <v>33.79</v>
      </c>
      <c r="I377" s="19">
        <f t="shared" si="51"/>
        <v>168.95</v>
      </c>
      <c r="J377" s="20">
        <f t="shared" si="43"/>
        <v>1.1401045882485116E-4</v>
      </c>
    </row>
    <row r="378" spans="1:10" ht="51.95" customHeight="1" x14ac:dyDescent="0.25">
      <c r="A378" s="16" t="s">
        <v>920</v>
      </c>
      <c r="B378" s="17" t="s">
        <v>525</v>
      </c>
      <c r="C378" s="16" t="s">
        <v>64</v>
      </c>
      <c r="D378" s="16" t="s">
        <v>526</v>
      </c>
      <c r="E378" s="18" t="s">
        <v>82</v>
      </c>
      <c r="F378" s="17">
        <v>1</v>
      </c>
      <c r="G378" s="19">
        <v>1171.95</v>
      </c>
      <c r="H378" s="19">
        <f t="shared" si="50"/>
        <v>1410.32</v>
      </c>
      <c r="I378" s="19">
        <f t="shared" si="51"/>
        <v>1410.32</v>
      </c>
      <c r="J378" s="20">
        <f t="shared" si="43"/>
        <v>9.517089688657242E-4</v>
      </c>
    </row>
    <row r="379" spans="1:10" ht="26.1" customHeight="1" x14ac:dyDescent="0.25">
      <c r="A379" s="16" t="s">
        <v>921</v>
      </c>
      <c r="B379" s="17" t="s">
        <v>522</v>
      </c>
      <c r="C379" s="16" t="s">
        <v>88</v>
      </c>
      <c r="D379" s="16" t="s">
        <v>523</v>
      </c>
      <c r="E379" s="18" t="s">
        <v>82</v>
      </c>
      <c r="F379" s="17">
        <v>1</v>
      </c>
      <c r="G379" s="19">
        <v>846.17</v>
      </c>
      <c r="H379" s="19">
        <f t="shared" si="50"/>
        <v>1018.28</v>
      </c>
      <c r="I379" s="19">
        <f t="shared" si="51"/>
        <v>1018.28</v>
      </c>
      <c r="J379" s="20">
        <f t="shared" si="43"/>
        <v>6.8715341824308646E-4</v>
      </c>
    </row>
    <row r="380" spans="1:10" ht="26.1" customHeight="1" x14ac:dyDescent="0.25">
      <c r="A380" s="16" t="s">
        <v>922</v>
      </c>
      <c r="B380" s="17" t="s">
        <v>528</v>
      </c>
      <c r="C380" s="16" t="s">
        <v>88</v>
      </c>
      <c r="D380" s="16" t="s">
        <v>529</v>
      </c>
      <c r="E380" s="18" t="s">
        <v>82</v>
      </c>
      <c r="F380" s="17">
        <v>1</v>
      </c>
      <c r="G380" s="19">
        <v>1380.42</v>
      </c>
      <c r="H380" s="19">
        <f t="shared" si="50"/>
        <v>1661.19</v>
      </c>
      <c r="I380" s="19">
        <f t="shared" si="51"/>
        <v>1661.19</v>
      </c>
      <c r="J380" s="20">
        <f t="shared" si="43"/>
        <v>1.1210004977523203E-3</v>
      </c>
    </row>
    <row r="381" spans="1:10" ht="26.1" customHeight="1" x14ac:dyDescent="0.25">
      <c r="A381" s="16" t="s">
        <v>923</v>
      </c>
      <c r="B381" s="17" t="s">
        <v>924</v>
      </c>
      <c r="C381" s="16" t="s">
        <v>116</v>
      </c>
      <c r="D381" s="16" t="s">
        <v>925</v>
      </c>
      <c r="E381" s="18" t="s">
        <v>118</v>
      </c>
      <c r="F381" s="17">
        <v>3</v>
      </c>
      <c r="G381" s="19">
        <v>11.59</v>
      </c>
      <c r="H381" s="19">
        <f t="shared" si="50"/>
        <v>13.94</v>
      </c>
      <c r="I381" s="19">
        <f t="shared" si="51"/>
        <v>41.82</v>
      </c>
      <c r="J381" s="20">
        <f t="shared" si="43"/>
        <v>2.8220878295680831E-5</v>
      </c>
    </row>
    <row r="382" spans="1:10" ht="51.95" customHeight="1" x14ac:dyDescent="0.25">
      <c r="A382" s="16" t="s">
        <v>926</v>
      </c>
      <c r="B382" s="17" t="s">
        <v>927</v>
      </c>
      <c r="C382" s="16" t="s">
        <v>116</v>
      </c>
      <c r="D382" s="16" t="s">
        <v>928</v>
      </c>
      <c r="E382" s="18" t="s">
        <v>495</v>
      </c>
      <c r="F382" s="17">
        <v>25</v>
      </c>
      <c r="G382" s="19">
        <v>1.22</v>
      </c>
      <c r="H382" s="19">
        <f t="shared" si="50"/>
        <v>1.46</v>
      </c>
      <c r="I382" s="19">
        <f t="shared" si="51"/>
        <v>36.5</v>
      </c>
      <c r="J382" s="20">
        <f t="shared" si="43"/>
        <v>2.4630847866866339E-5</v>
      </c>
    </row>
    <row r="383" spans="1:10" ht="39" customHeight="1" x14ac:dyDescent="0.25">
      <c r="A383" s="16" t="s">
        <v>929</v>
      </c>
      <c r="B383" s="17" t="s">
        <v>317</v>
      </c>
      <c r="C383" s="16" t="s">
        <v>64</v>
      </c>
      <c r="D383" s="16" t="s">
        <v>318</v>
      </c>
      <c r="E383" s="18" t="s">
        <v>82</v>
      </c>
      <c r="F383" s="17">
        <v>2</v>
      </c>
      <c r="G383" s="19">
        <v>3.92</v>
      </c>
      <c r="H383" s="19">
        <f t="shared" si="50"/>
        <v>4.71</v>
      </c>
      <c r="I383" s="19">
        <f t="shared" si="51"/>
        <v>9.42</v>
      </c>
      <c r="J383" s="20">
        <f t="shared" si="43"/>
        <v>6.3567832029008463E-6</v>
      </c>
    </row>
    <row r="384" spans="1:10" ht="24" customHeight="1" x14ac:dyDescent="0.25">
      <c r="A384" s="5" t="s">
        <v>930</v>
      </c>
      <c r="B384" s="5"/>
      <c r="C384" s="5"/>
      <c r="D384" s="5" t="s">
        <v>931</v>
      </c>
      <c r="E384" s="5"/>
      <c r="F384" s="15"/>
      <c r="G384" s="5"/>
      <c r="H384" s="5"/>
      <c r="I384" s="6">
        <v>8682.81</v>
      </c>
      <c r="J384" s="7">
        <f t="shared" si="43"/>
        <v>5.8593143059426219E-3</v>
      </c>
    </row>
    <row r="385" spans="1:10" ht="26.1" customHeight="1" x14ac:dyDescent="0.25">
      <c r="A385" s="16" t="s">
        <v>932</v>
      </c>
      <c r="B385" s="17" t="s">
        <v>546</v>
      </c>
      <c r="C385" s="16" t="s">
        <v>468</v>
      </c>
      <c r="D385" s="16" t="s">
        <v>547</v>
      </c>
      <c r="E385" s="18" t="s">
        <v>82</v>
      </c>
      <c r="F385" s="17">
        <v>8</v>
      </c>
      <c r="G385" s="19">
        <v>312.3</v>
      </c>
      <c r="H385" s="19">
        <f>TRUNC(G385 * (1 + 20.34 / 100), 2)</f>
        <v>375.82</v>
      </c>
      <c r="I385" s="19">
        <f>TRUNC(F385 * H385, 2)</f>
        <v>3006.56</v>
      </c>
      <c r="J385" s="20">
        <f t="shared" si="43"/>
        <v>2.0288800537700182E-3</v>
      </c>
    </row>
    <row r="386" spans="1:10" ht="24" customHeight="1" x14ac:dyDescent="0.25">
      <c r="A386" s="16" t="s">
        <v>933</v>
      </c>
      <c r="B386" s="17" t="s">
        <v>934</v>
      </c>
      <c r="C386" s="16" t="s">
        <v>88</v>
      </c>
      <c r="D386" s="16" t="s">
        <v>935</v>
      </c>
      <c r="E386" s="18" t="s">
        <v>82</v>
      </c>
      <c r="F386" s="17">
        <v>2</v>
      </c>
      <c r="G386" s="19">
        <v>341.85</v>
      </c>
      <c r="H386" s="19">
        <f>TRUNC(G386 * (1 + 20.34 / 100), 2)</f>
        <v>411.38</v>
      </c>
      <c r="I386" s="19">
        <f>TRUNC(F386 * H386, 2)</f>
        <v>822.76</v>
      </c>
      <c r="J386" s="20">
        <f t="shared" si="43"/>
        <v>5.5521305180665612E-4</v>
      </c>
    </row>
    <row r="387" spans="1:10" ht="24" customHeight="1" x14ac:dyDescent="0.25">
      <c r="A387" s="16" t="s">
        <v>936</v>
      </c>
      <c r="B387" s="17" t="s">
        <v>666</v>
      </c>
      <c r="C387" s="16" t="s">
        <v>88</v>
      </c>
      <c r="D387" s="16" t="s">
        <v>667</v>
      </c>
      <c r="E387" s="18" t="s">
        <v>82</v>
      </c>
      <c r="F387" s="17">
        <v>1</v>
      </c>
      <c r="G387" s="19">
        <v>3998.17</v>
      </c>
      <c r="H387" s="19">
        <f>TRUNC(G387 * (1 + 20.34 / 100), 2)</f>
        <v>4811.3900000000003</v>
      </c>
      <c r="I387" s="19">
        <f>TRUNC(F387 * H387, 2)</f>
        <v>4811.3900000000003</v>
      </c>
      <c r="J387" s="20">
        <f t="shared" si="43"/>
        <v>3.2468113731003298E-3</v>
      </c>
    </row>
    <row r="388" spans="1:10" ht="26.1" customHeight="1" x14ac:dyDescent="0.25">
      <c r="A388" s="16" t="s">
        <v>937</v>
      </c>
      <c r="B388" s="17" t="s">
        <v>531</v>
      </c>
      <c r="C388" s="16" t="s">
        <v>64</v>
      </c>
      <c r="D388" s="16" t="s">
        <v>532</v>
      </c>
      <c r="E388" s="18" t="s">
        <v>82</v>
      </c>
      <c r="F388" s="17">
        <v>1</v>
      </c>
      <c r="G388" s="19">
        <v>34.99</v>
      </c>
      <c r="H388" s="19">
        <f>TRUNC(G388 * (1 + 20.34 / 100), 2)</f>
        <v>42.1</v>
      </c>
      <c r="I388" s="19">
        <f>TRUNC(F388 * H388, 2)</f>
        <v>42.1</v>
      </c>
      <c r="J388" s="20">
        <f t="shared" si="43"/>
        <v>2.8409827265618434E-5</v>
      </c>
    </row>
    <row r="389" spans="1:10" ht="24" customHeight="1" x14ac:dyDescent="0.25">
      <c r="A389" s="5" t="s">
        <v>42</v>
      </c>
      <c r="B389" s="5"/>
      <c r="C389" s="5"/>
      <c r="D389" s="5" t="s">
        <v>43</v>
      </c>
      <c r="E389" s="5"/>
      <c r="F389" s="15"/>
      <c r="G389" s="5"/>
      <c r="H389" s="5"/>
      <c r="I389" s="6">
        <v>19526.84</v>
      </c>
      <c r="J389" s="7">
        <f t="shared" ref="J389:J435" si="52">I389 / 1481881.59</f>
        <v>1.3177058229058639E-2</v>
      </c>
    </row>
    <row r="390" spans="1:10" ht="39" customHeight="1" x14ac:dyDescent="0.25">
      <c r="A390" s="16" t="s">
        <v>938</v>
      </c>
      <c r="B390" s="17" t="s">
        <v>874</v>
      </c>
      <c r="C390" s="16" t="s">
        <v>64</v>
      </c>
      <c r="D390" s="16" t="s">
        <v>875</v>
      </c>
      <c r="E390" s="18" t="s">
        <v>78</v>
      </c>
      <c r="F390" s="17">
        <v>4.5</v>
      </c>
      <c r="G390" s="19">
        <v>97.27</v>
      </c>
      <c r="H390" s="19">
        <f t="shared" ref="H390:H399" si="53">TRUNC(G390 * (1 + 20.34 / 100), 2)</f>
        <v>117.05</v>
      </c>
      <c r="I390" s="19">
        <f t="shared" ref="I390:I399" si="54">TRUNC(F390 * H390, 2)</f>
        <v>526.72</v>
      </c>
      <c r="J390" s="20">
        <f t="shared" si="52"/>
        <v>3.554400051626257E-4</v>
      </c>
    </row>
    <row r="391" spans="1:10" ht="39" customHeight="1" x14ac:dyDescent="0.25">
      <c r="A391" s="16" t="s">
        <v>939</v>
      </c>
      <c r="B391" s="17" t="s">
        <v>877</v>
      </c>
      <c r="C391" s="16" t="s">
        <v>64</v>
      </c>
      <c r="D391" s="16" t="s">
        <v>878</v>
      </c>
      <c r="E391" s="18" t="s">
        <v>78</v>
      </c>
      <c r="F391" s="17">
        <v>2.625</v>
      </c>
      <c r="G391" s="19">
        <v>542.24</v>
      </c>
      <c r="H391" s="19">
        <f t="shared" si="53"/>
        <v>652.53</v>
      </c>
      <c r="I391" s="19">
        <f t="shared" si="54"/>
        <v>1712.89</v>
      </c>
      <c r="J391" s="20">
        <f t="shared" si="52"/>
        <v>1.1558885754157995E-3</v>
      </c>
    </row>
    <row r="392" spans="1:10" ht="39" customHeight="1" x14ac:dyDescent="0.25">
      <c r="A392" s="16" t="s">
        <v>940</v>
      </c>
      <c r="B392" s="17" t="s">
        <v>880</v>
      </c>
      <c r="C392" s="16" t="s">
        <v>64</v>
      </c>
      <c r="D392" s="16" t="s">
        <v>881</v>
      </c>
      <c r="E392" s="18" t="s">
        <v>78</v>
      </c>
      <c r="F392" s="17">
        <v>8.25</v>
      </c>
      <c r="G392" s="19">
        <v>7.2</v>
      </c>
      <c r="H392" s="19">
        <f t="shared" si="53"/>
        <v>8.66</v>
      </c>
      <c r="I392" s="19">
        <f t="shared" si="54"/>
        <v>71.44</v>
      </c>
      <c r="J392" s="20">
        <f t="shared" si="52"/>
        <v>4.8208980044080303E-5</v>
      </c>
    </row>
    <row r="393" spans="1:10" ht="51.95" customHeight="1" x14ac:dyDescent="0.25">
      <c r="A393" s="16" t="s">
        <v>941</v>
      </c>
      <c r="B393" s="17" t="s">
        <v>883</v>
      </c>
      <c r="C393" s="16" t="s">
        <v>64</v>
      </c>
      <c r="D393" s="16" t="s">
        <v>942</v>
      </c>
      <c r="E393" s="18" t="s">
        <v>66</v>
      </c>
      <c r="F393" s="17">
        <v>30.36</v>
      </c>
      <c r="G393" s="19">
        <v>72.930000000000007</v>
      </c>
      <c r="H393" s="19">
        <f t="shared" si="53"/>
        <v>87.76</v>
      </c>
      <c r="I393" s="19">
        <f t="shared" si="54"/>
        <v>2664.39</v>
      </c>
      <c r="J393" s="20">
        <f t="shared" si="52"/>
        <v>1.7979776643287672E-3</v>
      </c>
    </row>
    <row r="394" spans="1:10" ht="39" customHeight="1" x14ac:dyDescent="0.25">
      <c r="A394" s="16" t="s">
        <v>943</v>
      </c>
      <c r="B394" s="17" t="s">
        <v>944</v>
      </c>
      <c r="C394" s="16" t="s">
        <v>64</v>
      </c>
      <c r="D394" s="16" t="s">
        <v>945</v>
      </c>
      <c r="E394" s="18" t="s">
        <v>66</v>
      </c>
      <c r="F394" s="17">
        <v>30.36</v>
      </c>
      <c r="G394" s="19">
        <v>142.32</v>
      </c>
      <c r="H394" s="19">
        <f t="shared" si="53"/>
        <v>171.26</v>
      </c>
      <c r="I394" s="19">
        <f t="shared" si="54"/>
        <v>5199.45</v>
      </c>
      <c r="J394" s="20">
        <f t="shared" si="52"/>
        <v>3.5086811490788543E-3</v>
      </c>
    </row>
    <row r="395" spans="1:10" ht="24" customHeight="1" x14ac:dyDescent="0.25">
      <c r="A395" s="16" t="s">
        <v>946</v>
      </c>
      <c r="B395" s="17" t="s">
        <v>947</v>
      </c>
      <c r="C395" s="16" t="s">
        <v>88</v>
      </c>
      <c r="D395" s="16" t="s">
        <v>948</v>
      </c>
      <c r="E395" s="18" t="s">
        <v>82</v>
      </c>
      <c r="F395" s="17">
        <v>3</v>
      </c>
      <c r="G395" s="19">
        <v>2289.38</v>
      </c>
      <c r="H395" s="19">
        <f t="shared" si="53"/>
        <v>2755.03</v>
      </c>
      <c r="I395" s="19">
        <f t="shared" si="54"/>
        <v>8265.09</v>
      </c>
      <c r="J395" s="20">
        <f t="shared" si="52"/>
        <v>5.5774294355057071E-3</v>
      </c>
    </row>
    <row r="396" spans="1:10" ht="39" customHeight="1" x14ac:dyDescent="0.25">
      <c r="A396" s="16" t="s">
        <v>949</v>
      </c>
      <c r="B396" s="17" t="s">
        <v>950</v>
      </c>
      <c r="C396" s="16" t="s">
        <v>69</v>
      </c>
      <c r="D396" s="16" t="s">
        <v>951</v>
      </c>
      <c r="E396" s="18" t="s">
        <v>82</v>
      </c>
      <c r="F396" s="17">
        <v>8</v>
      </c>
      <c r="G396" s="19">
        <v>61.65</v>
      </c>
      <c r="H396" s="19">
        <f t="shared" si="53"/>
        <v>74.180000000000007</v>
      </c>
      <c r="I396" s="19">
        <f t="shared" si="54"/>
        <v>593.44000000000005</v>
      </c>
      <c r="J396" s="20">
        <f t="shared" si="52"/>
        <v>4.0046384542775785E-4</v>
      </c>
    </row>
    <row r="397" spans="1:10" ht="39" customHeight="1" x14ac:dyDescent="0.25">
      <c r="A397" s="16" t="s">
        <v>952</v>
      </c>
      <c r="B397" s="17" t="s">
        <v>858</v>
      </c>
      <c r="C397" s="16" t="s">
        <v>64</v>
      </c>
      <c r="D397" s="16" t="s">
        <v>859</v>
      </c>
      <c r="E397" s="18" t="s">
        <v>71</v>
      </c>
      <c r="F397" s="17">
        <v>12.55</v>
      </c>
      <c r="G397" s="19">
        <v>5.55</v>
      </c>
      <c r="H397" s="19">
        <f t="shared" si="53"/>
        <v>6.67</v>
      </c>
      <c r="I397" s="19">
        <f t="shared" si="54"/>
        <v>83.7</v>
      </c>
      <c r="J397" s="20">
        <f t="shared" si="52"/>
        <v>5.648224565634829E-5</v>
      </c>
    </row>
    <row r="398" spans="1:10" ht="39" customHeight="1" x14ac:dyDescent="0.25">
      <c r="A398" s="16" t="s">
        <v>953</v>
      </c>
      <c r="B398" s="17" t="s">
        <v>534</v>
      </c>
      <c r="C398" s="16" t="s">
        <v>64</v>
      </c>
      <c r="D398" s="16" t="s">
        <v>535</v>
      </c>
      <c r="E398" s="18" t="s">
        <v>71</v>
      </c>
      <c r="F398" s="17">
        <v>22.9</v>
      </c>
      <c r="G398" s="19">
        <v>2.59</v>
      </c>
      <c r="H398" s="19">
        <f t="shared" si="53"/>
        <v>3.11</v>
      </c>
      <c r="I398" s="19">
        <f t="shared" si="54"/>
        <v>71.209999999999994</v>
      </c>
      <c r="J398" s="20">
        <f t="shared" si="52"/>
        <v>4.8053771961631556E-5</v>
      </c>
    </row>
    <row r="399" spans="1:10" ht="39" customHeight="1" x14ac:dyDescent="0.25">
      <c r="A399" s="16" t="s">
        <v>954</v>
      </c>
      <c r="B399" s="17" t="s">
        <v>262</v>
      </c>
      <c r="C399" s="16" t="s">
        <v>64</v>
      </c>
      <c r="D399" s="16" t="s">
        <v>263</v>
      </c>
      <c r="E399" s="18" t="s">
        <v>71</v>
      </c>
      <c r="F399" s="17">
        <v>65.349999999999994</v>
      </c>
      <c r="G399" s="19">
        <v>4.3099999999999996</v>
      </c>
      <c r="H399" s="19">
        <f t="shared" si="53"/>
        <v>5.18</v>
      </c>
      <c r="I399" s="19">
        <f t="shared" si="54"/>
        <v>338.51</v>
      </c>
      <c r="J399" s="20">
        <f t="shared" si="52"/>
        <v>2.2843255647706642E-4</v>
      </c>
    </row>
    <row r="400" spans="1:10" ht="24" customHeight="1" x14ac:dyDescent="0.25">
      <c r="A400" s="5" t="s">
        <v>44</v>
      </c>
      <c r="B400" s="5"/>
      <c r="C400" s="5"/>
      <c r="D400" s="5" t="s">
        <v>45</v>
      </c>
      <c r="E400" s="5"/>
      <c r="F400" s="15"/>
      <c r="G400" s="5"/>
      <c r="H400" s="5"/>
      <c r="I400" s="6">
        <v>12875.8</v>
      </c>
      <c r="J400" s="7">
        <f t="shared" si="52"/>
        <v>8.6888183825807562E-3</v>
      </c>
    </row>
    <row r="401" spans="1:10" ht="24" customHeight="1" x14ac:dyDescent="0.25">
      <c r="A401" s="5" t="s">
        <v>955</v>
      </c>
      <c r="B401" s="5"/>
      <c r="C401" s="5"/>
      <c r="D401" s="5" t="s">
        <v>956</v>
      </c>
      <c r="E401" s="5"/>
      <c r="F401" s="15"/>
      <c r="G401" s="5"/>
      <c r="H401" s="5"/>
      <c r="I401" s="6">
        <v>12044.33</v>
      </c>
      <c r="J401" s="7">
        <f t="shared" si="52"/>
        <v>8.1277276681735403E-3</v>
      </c>
    </row>
    <row r="402" spans="1:10" ht="39" customHeight="1" x14ac:dyDescent="0.25">
      <c r="A402" s="16" t="s">
        <v>957</v>
      </c>
      <c r="B402" s="17" t="s">
        <v>958</v>
      </c>
      <c r="C402" s="16" t="s">
        <v>64</v>
      </c>
      <c r="D402" s="16" t="s">
        <v>959</v>
      </c>
      <c r="E402" s="18" t="s">
        <v>78</v>
      </c>
      <c r="F402" s="17">
        <v>0.28999999999999998</v>
      </c>
      <c r="G402" s="19">
        <v>466.05</v>
      </c>
      <c r="H402" s="19">
        <f t="shared" ref="H402:H413" si="55">TRUNC(G402 * (1 + 20.34 / 100), 2)</f>
        <v>560.84</v>
      </c>
      <c r="I402" s="19">
        <f t="shared" ref="I402:I413" si="56">TRUNC(F402 * H402, 2)</f>
        <v>162.63999999999999</v>
      </c>
      <c r="J402" s="20">
        <f t="shared" si="52"/>
        <v>1.0975235882375729E-4</v>
      </c>
    </row>
    <row r="403" spans="1:10" ht="26.1" customHeight="1" x14ac:dyDescent="0.25">
      <c r="A403" s="21" t="s">
        <v>960</v>
      </c>
      <c r="B403" s="22" t="s">
        <v>961</v>
      </c>
      <c r="C403" s="21" t="s">
        <v>64</v>
      </c>
      <c r="D403" s="21" t="s">
        <v>962</v>
      </c>
      <c r="E403" s="23" t="s">
        <v>71</v>
      </c>
      <c r="F403" s="22">
        <v>10.41</v>
      </c>
      <c r="G403" s="24">
        <v>186.4</v>
      </c>
      <c r="H403" s="24">
        <f t="shared" si="55"/>
        <v>224.31</v>
      </c>
      <c r="I403" s="24">
        <f t="shared" si="56"/>
        <v>2335.06</v>
      </c>
      <c r="J403" s="25">
        <f t="shared" si="52"/>
        <v>1.5757399347946551E-3</v>
      </c>
    </row>
    <row r="404" spans="1:10" ht="26.1" customHeight="1" x14ac:dyDescent="0.25">
      <c r="A404" s="21" t="s">
        <v>963</v>
      </c>
      <c r="B404" s="22" t="s">
        <v>964</v>
      </c>
      <c r="C404" s="21" t="s">
        <v>64</v>
      </c>
      <c r="D404" s="21" t="s">
        <v>965</v>
      </c>
      <c r="E404" s="23" t="s">
        <v>127</v>
      </c>
      <c r="F404" s="22">
        <v>137.29</v>
      </c>
      <c r="G404" s="24">
        <v>10.43</v>
      </c>
      <c r="H404" s="24">
        <f t="shared" si="55"/>
        <v>12.55</v>
      </c>
      <c r="I404" s="24">
        <f t="shared" si="56"/>
        <v>1722.98</v>
      </c>
      <c r="J404" s="25">
        <f t="shared" si="52"/>
        <v>1.1626974865110511E-3</v>
      </c>
    </row>
    <row r="405" spans="1:10" ht="26.1" customHeight="1" x14ac:dyDescent="0.25">
      <c r="A405" s="21" t="s">
        <v>966</v>
      </c>
      <c r="B405" s="22" t="s">
        <v>967</v>
      </c>
      <c r="C405" s="21" t="s">
        <v>64</v>
      </c>
      <c r="D405" s="21" t="s">
        <v>968</v>
      </c>
      <c r="E405" s="23" t="s">
        <v>127</v>
      </c>
      <c r="F405" s="22">
        <v>48.37</v>
      </c>
      <c r="G405" s="24">
        <v>11.86</v>
      </c>
      <c r="H405" s="24">
        <f t="shared" si="55"/>
        <v>14.27</v>
      </c>
      <c r="I405" s="24">
        <f t="shared" si="56"/>
        <v>690.23</v>
      </c>
      <c r="J405" s="25">
        <f t="shared" si="52"/>
        <v>4.6577945542868911E-4</v>
      </c>
    </row>
    <row r="406" spans="1:10" ht="26.1" customHeight="1" x14ac:dyDescent="0.25">
      <c r="A406" s="21" t="s">
        <v>969</v>
      </c>
      <c r="B406" s="22" t="s">
        <v>970</v>
      </c>
      <c r="C406" s="21" t="s">
        <v>88</v>
      </c>
      <c r="D406" s="21" t="s">
        <v>971</v>
      </c>
      <c r="E406" s="23" t="s">
        <v>66</v>
      </c>
      <c r="F406" s="22">
        <v>15</v>
      </c>
      <c r="G406" s="24">
        <v>220.91</v>
      </c>
      <c r="H406" s="24">
        <f t="shared" si="55"/>
        <v>265.83999999999997</v>
      </c>
      <c r="I406" s="24">
        <f t="shared" si="56"/>
        <v>3987.6</v>
      </c>
      <c r="J406" s="25">
        <f t="shared" si="52"/>
        <v>2.6909032590114032E-3</v>
      </c>
    </row>
    <row r="407" spans="1:10" ht="26.1" customHeight="1" x14ac:dyDescent="0.25">
      <c r="A407" s="21" t="s">
        <v>972</v>
      </c>
      <c r="B407" s="22" t="s">
        <v>973</v>
      </c>
      <c r="C407" s="21" t="s">
        <v>64</v>
      </c>
      <c r="D407" s="21" t="s">
        <v>974</v>
      </c>
      <c r="E407" s="23" t="s">
        <v>127</v>
      </c>
      <c r="F407" s="22">
        <v>21.43</v>
      </c>
      <c r="G407" s="24">
        <v>7.93</v>
      </c>
      <c r="H407" s="24">
        <f t="shared" si="55"/>
        <v>9.5399999999999991</v>
      </c>
      <c r="I407" s="24">
        <f t="shared" si="56"/>
        <v>204.44</v>
      </c>
      <c r="J407" s="25">
        <f t="shared" si="52"/>
        <v>1.3795974076444257E-4</v>
      </c>
    </row>
    <row r="408" spans="1:10" ht="26.1" customHeight="1" x14ac:dyDescent="0.25">
      <c r="A408" s="21" t="s">
        <v>975</v>
      </c>
      <c r="B408" s="22" t="s">
        <v>976</v>
      </c>
      <c r="C408" s="21" t="s">
        <v>64</v>
      </c>
      <c r="D408" s="21" t="s">
        <v>977</v>
      </c>
      <c r="E408" s="23" t="s">
        <v>82</v>
      </c>
      <c r="F408" s="22">
        <v>12</v>
      </c>
      <c r="G408" s="24">
        <v>3.65</v>
      </c>
      <c r="H408" s="24">
        <f t="shared" si="55"/>
        <v>4.3899999999999997</v>
      </c>
      <c r="I408" s="24">
        <f t="shared" si="56"/>
        <v>52.68</v>
      </c>
      <c r="J408" s="25">
        <f t="shared" si="52"/>
        <v>3.5549399058260789E-5</v>
      </c>
    </row>
    <row r="409" spans="1:10" ht="39" customHeight="1" x14ac:dyDescent="0.25">
      <c r="A409" s="16" t="s">
        <v>978</v>
      </c>
      <c r="B409" s="17" t="s">
        <v>979</v>
      </c>
      <c r="C409" s="16" t="s">
        <v>64</v>
      </c>
      <c r="D409" s="16" t="s">
        <v>980</v>
      </c>
      <c r="E409" s="18" t="s">
        <v>66</v>
      </c>
      <c r="F409" s="17">
        <v>15</v>
      </c>
      <c r="G409" s="19">
        <v>8.85</v>
      </c>
      <c r="H409" s="19">
        <f t="shared" si="55"/>
        <v>10.65</v>
      </c>
      <c r="I409" s="19">
        <f t="shared" si="56"/>
        <v>159.75</v>
      </c>
      <c r="J409" s="20">
        <f t="shared" si="52"/>
        <v>1.078021355269013E-4</v>
      </c>
    </row>
    <row r="410" spans="1:10" ht="24" customHeight="1" x14ac:dyDescent="0.25">
      <c r="A410" s="16" t="s">
        <v>981</v>
      </c>
      <c r="B410" s="17" t="s">
        <v>982</v>
      </c>
      <c r="C410" s="16" t="s">
        <v>64</v>
      </c>
      <c r="D410" s="16" t="s">
        <v>983</v>
      </c>
      <c r="E410" s="18" t="s">
        <v>66</v>
      </c>
      <c r="F410" s="17">
        <v>15</v>
      </c>
      <c r="G410" s="19">
        <v>19.87</v>
      </c>
      <c r="H410" s="19">
        <f t="shared" si="55"/>
        <v>23.91</v>
      </c>
      <c r="I410" s="19">
        <f t="shared" si="56"/>
        <v>358.65</v>
      </c>
      <c r="J410" s="20">
        <f t="shared" si="52"/>
        <v>2.4202338595757841E-4</v>
      </c>
    </row>
    <row r="411" spans="1:10" ht="26.1" customHeight="1" x14ac:dyDescent="0.25">
      <c r="A411" s="16" t="s">
        <v>984</v>
      </c>
      <c r="B411" s="17" t="s">
        <v>985</v>
      </c>
      <c r="C411" s="16" t="s">
        <v>64</v>
      </c>
      <c r="D411" s="16" t="s">
        <v>986</v>
      </c>
      <c r="E411" s="18" t="s">
        <v>71</v>
      </c>
      <c r="F411" s="17">
        <v>10</v>
      </c>
      <c r="G411" s="19">
        <v>57.99</v>
      </c>
      <c r="H411" s="19">
        <f t="shared" si="55"/>
        <v>69.78</v>
      </c>
      <c r="I411" s="19">
        <f t="shared" si="56"/>
        <v>697.8</v>
      </c>
      <c r="J411" s="20">
        <f t="shared" si="52"/>
        <v>4.7088782579450219E-4</v>
      </c>
    </row>
    <row r="412" spans="1:10" ht="24" customHeight="1" x14ac:dyDescent="0.25">
      <c r="A412" s="21" t="s">
        <v>987</v>
      </c>
      <c r="B412" s="22" t="s">
        <v>988</v>
      </c>
      <c r="C412" s="21" t="s">
        <v>64</v>
      </c>
      <c r="D412" s="21" t="s">
        <v>989</v>
      </c>
      <c r="E412" s="23" t="s">
        <v>990</v>
      </c>
      <c r="F412" s="22">
        <v>50</v>
      </c>
      <c r="G412" s="24">
        <v>15.69</v>
      </c>
      <c r="H412" s="24">
        <f t="shared" si="55"/>
        <v>18.88</v>
      </c>
      <c r="I412" s="24">
        <f t="shared" si="56"/>
        <v>944</v>
      </c>
      <c r="J412" s="25">
        <f t="shared" si="52"/>
        <v>6.3702795578963903E-4</v>
      </c>
    </row>
    <row r="413" spans="1:10" ht="24" customHeight="1" x14ac:dyDescent="0.25">
      <c r="A413" s="21" t="s">
        <v>991</v>
      </c>
      <c r="B413" s="22" t="s">
        <v>992</v>
      </c>
      <c r="C413" s="21" t="s">
        <v>64</v>
      </c>
      <c r="D413" s="21" t="s">
        <v>993</v>
      </c>
      <c r="E413" s="23" t="s">
        <v>990</v>
      </c>
      <c r="F413" s="22">
        <v>50</v>
      </c>
      <c r="G413" s="24">
        <v>12.11</v>
      </c>
      <c r="H413" s="24">
        <f t="shared" si="55"/>
        <v>14.57</v>
      </c>
      <c r="I413" s="24">
        <f t="shared" si="56"/>
        <v>728.5</v>
      </c>
      <c r="J413" s="25">
        <f t="shared" si="52"/>
        <v>4.9160473071266104E-4</v>
      </c>
    </row>
    <row r="414" spans="1:10" ht="24" customHeight="1" x14ac:dyDescent="0.25">
      <c r="A414" s="5" t="s">
        <v>994</v>
      </c>
      <c r="B414" s="5"/>
      <c r="C414" s="5"/>
      <c r="D414" s="5" t="s">
        <v>248</v>
      </c>
      <c r="E414" s="5"/>
      <c r="F414" s="15"/>
      <c r="G414" s="5"/>
      <c r="H414" s="5"/>
      <c r="I414" s="6">
        <v>831.47</v>
      </c>
      <c r="J414" s="7">
        <f t="shared" si="52"/>
        <v>5.6109071440721523E-4</v>
      </c>
    </row>
    <row r="415" spans="1:10" ht="39" customHeight="1" x14ac:dyDescent="0.25">
      <c r="A415" s="16" t="s">
        <v>995</v>
      </c>
      <c r="B415" s="17" t="s">
        <v>996</v>
      </c>
      <c r="C415" s="16" t="s">
        <v>64</v>
      </c>
      <c r="D415" s="16" t="s">
        <v>997</v>
      </c>
      <c r="E415" s="18" t="s">
        <v>71</v>
      </c>
      <c r="F415" s="17">
        <v>3</v>
      </c>
      <c r="G415" s="19">
        <v>7.63</v>
      </c>
      <c r="H415" s="19">
        <f>TRUNC(G415 * (1 + 20.34 / 100), 2)</f>
        <v>9.18</v>
      </c>
      <c r="I415" s="19">
        <f>TRUNC(F415 * H415, 2)</f>
        <v>27.54</v>
      </c>
      <c r="J415" s="20">
        <f t="shared" si="52"/>
        <v>1.8584480828862986E-5</v>
      </c>
    </row>
    <row r="416" spans="1:10" ht="39" customHeight="1" x14ac:dyDescent="0.25">
      <c r="A416" s="16" t="s">
        <v>998</v>
      </c>
      <c r="B416" s="17" t="s">
        <v>636</v>
      </c>
      <c r="C416" s="16" t="s">
        <v>64</v>
      </c>
      <c r="D416" s="16" t="s">
        <v>637</v>
      </c>
      <c r="E416" s="18" t="s">
        <v>82</v>
      </c>
      <c r="F416" s="17">
        <v>1</v>
      </c>
      <c r="G416" s="19">
        <v>121.26</v>
      </c>
      <c r="H416" s="19">
        <f>TRUNC(G416 * (1 + 20.34 / 100), 2)</f>
        <v>145.91999999999999</v>
      </c>
      <c r="I416" s="19">
        <f>TRUNC(F416 * H416, 2)</f>
        <v>145.91999999999999</v>
      </c>
      <c r="J416" s="20">
        <f t="shared" si="52"/>
        <v>9.8469406047483175E-5</v>
      </c>
    </row>
    <row r="417" spans="1:10" ht="39" customHeight="1" x14ac:dyDescent="0.25">
      <c r="A417" s="16" t="s">
        <v>999</v>
      </c>
      <c r="B417" s="17" t="s">
        <v>633</v>
      </c>
      <c r="C417" s="16" t="s">
        <v>64</v>
      </c>
      <c r="D417" s="16" t="s">
        <v>634</v>
      </c>
      <c r="E417" s="18" t="s">
        <v>71</v>
      </c>
      <c r="F417" s="17">
        <v>10</v>
      </c>
      <c r="G417" s="19">
        <v>11.39</v>
      </c>
      <c r="H417" s="19">
        <f>TRUNC(G417 * (1 + 20.34 / 100), 2)</f>
        <v>13.7</v>
      </c>
      <c r="I417" s="19">
        <f>TRUNC(F417 * H417, 2)</f>
        <v>137</v>
      </c>
      <c r="J417" s="20">
        <f t="shared" si="52"/>
        <v>9.2450031719470919E-5</v>
      </c>
    </row>
    <row r="418" spans="1:10" ht="39" customHeight="1" x14ac:dyDescent="0.25">
      <c r="A418" s="16" t="s">
        <v>1000</v>
      </c>
      <c r="B418" s="17" t="s">
        <v>262</v>
      </c>
      <c r="C418" s="16" t="s">
        <v>64</v>
      </c>
      <c r="D418" s="16" t="s">
        <v>263</v>
      </c>
      <c r="E418" s="18" t="s">
        <v>71</v>
      </c>
      <c r="F418" s="17">
        <v>30</v>
      </c>
      <c r="G418" s="19">
        <v>4.3099999999999996</v>
      </c>
      <c r="H418" s="19">
        <f>TRUNC(G418 * (1 + 20.34 / 100), 2)</f>
        <v>5.18</v>
      </c>
      <c r="I418" s="19">
        <f>TRUNC(F418 * H418, 2)</f>
        <v>155.4</v>
      </c>
      <c r="J418" s="20">
        <f t="shared" si="52"/>
        <v>1.0486667831537066E-4</v>
      </c>
    </row>
    <row r="419" spans="1:10" ht="26.1" customHeight="1" x14ac:dyDescent="0.25">
      <c r="A419" s="16" t="s">
        <v>1001</v>
      </c>
      <c r="B419" s="17" t="s">
        <v>1002</v>
      </c>
      <c r="C419" s="16" t="s">
        <v>88</v>
      </c>
      <c r="D419" s="16" t="s">
        <v>1003</v>
      </c>
      <c r="E419" s="18" t="s">
        <v>82</v>
      </c>
      <c r="F419" s="17">
        <v>1</v>
      </c>
      <c r="G419" s="19">
        <v>303.82</v>
      </c>
      <c r="H419" s="19">
        <f>TRUNC(G419 * (1 + 20.34 / 100), 2)</f>
        <v>365.61</v>
      </c>
      <c r="I419" s="19">
        <f>TRUNC(F419 * H419, 2)</f>
        <v>365.61</v>
      </c>
      <c r="J419" s="20">
        <f t="shared" si="52"/>
        <v>2.4672011749602747E-4</v>
      </c>
    </row>
    <row r="420" spans="1:10" ht="24" customHeight="1" x14ac:dyDescent="0.25">
      <c r="A420" s="5" t="s">
        <v>46</v>
      </c>
      <c r="B420" s="5"/>
      <c r="C420" s="5"/>
      <c r="D420" s="5" t="s">
        <v>47</v>
      </c>
      <c r="E420" s="5"/>
      <c r="F420" s="15"/>
      <c r="G420" s="5"/>
      <c r="H420" s="5"/>
      <c r="I420" s="6">
        <v>9802.86</v>
      </c>
      <c r="J420" s="7">
        <f t="shared" si="52"/>
        <v>6.6151439265805306E-3</v>
      </c>
    </row>
    <row r="421" spans="1:10" ht="24" customHeight="1" x14ac:dyDescent="0.25">
      <c r="A421" s="5" t="s">
        <v>1004</v>
      </c>
      <c r="B421" s="5"/>
      <c r="C421" s="5"/>
      <c r="D421" s="5" t="s">
        <v>278</v>
      </c>
      <c r="E421" s="5"/>
      <c r="F421" s="15"/>
      <c r="G421" s="5"/>
      <c r="H421" s="5"/>
      <c r="I421" s="6">
        <v>5576.72</v>
      </c>
      <c r="J421" s="7">
        <f t="shared" si="52"/>
        <v>3.7632696415372834E-3</v>
      </c>
    </row>
    <row r="422" spans="1:10" ht="39" customHeight="1" x14ac:dyDescent="0.25">
      <c r="A422" s="16" t="s">
        <v>1005</v>
      </c>
      <c r="B422" s="17" t="s">
        <v>1006</v>
      </c>
      <c r="C422" s="16" t="s">
        <v>64</v>
      </c>
      <c r="D422" s="16" t="s">
        <v>1007</v>
      </c>
      <c r="E422" s="18" t="s">
        <v>82</v>
      </c>
      <c r="F422" s="17">
        <v>1</v>
      </c>
      <c r="G422" s="19">
        <v>833.05</v>
      </c>
      <c r="H422" s="19">
        <f t="shared" ref="H422:H428" si="57">TRUNC(G422 * (1 + 20.34 / 100), 2)</f>
        <v>1002.49</v>
      </c>
      <c r="I422" s="19">
        <f t="shared" ref="I422:I428" si="58">TRUNC(F422 * H422, 2)</f>
        <v>1002.49</v>
      </c>
      <c r="J422" s="20">
        <f t="shared" si="52"/>
        <v>6.7649804597410504E-4</v>
      </c>
    </row>
    <row r="423" spans="1:10" ht="26.1" customHeight="1" x14ac:dyDescent="0.25">
      <c r="A423" s="16" t="s">
        <v>1008</v>
      </c>
      <c r="B423" s="17" t="s">
        <v>1009</v>
      </c>
      <c r="C423" s="16" t="s">
        <v>64</v>
      </c>
      <c r="D423" s="16" t="s">
        <v>1010</v>
      </c>
      <c r="E423" s="18" t="s">
        <v>82</v>
      </c>
      <c r="F423" s="17">
        <v>5</v>
      </c>
      <c r="G423" s="19">
        <v>40.83</v>
      </c>
      <c r="H423" s="19">
        <f t="shared" si="57"/>
        <v>49.13</v>
      </c>
      <c r="I423" s="19">
        <f t="shared" si="58"/>
        <v>245.65</v>
      </c>
      <c r="J423" s="20">
        <f t="shared" si="52"/>
        <v>1.6576898023275936E-4</v>
      </c>
    </row>
    <row r="424" spans="1:10" ht="39" customHeight="1" x14ac:dyDescent="0.25">
      <c r="A424" s="16" t="s">
        <v>1011</v>
      </c>
      <c r="B424" s="17" t="s">
        <v>288</v>
      </c>
      <c r="C424" s="16" t="s">
        <v>64</v>
      </c>
      <c r="D424" s="16" t="s">
        <v>289</v>
      </c>
      <c r="E424" s="18" t="s">
        <v>71</v>
      </c>
      <c r="F424" s="17">
        <v>290</v>
      </c>
      <c r="G424" s="19">
        <v>10.54</v>
      </c>
      <c r="H424" s="19">
        <f t="shared" si="57"/>
        <v>12.68</v>
      </c>
      <c r="I424" s="19">
        <f t="shared" si="58"/>
        <v>3677.2</v>
      </c>
      <c r="J424" s="20">
        <f t="shared" si="52"/>
        <v>2.4814398294805726E-3</v>
      </c>
    </row>
    <row r="425" spans="1:10" ht="39" customHeight="1" x14ac:dyDescent="0.25">
      <c r="A425" s="16" t="s">
        <v>1012</v>
      </c>
      <c r="B425" s="17" t="s">
        <v>291</v>
      </c>
      <c r="C425" s="16" t="s">
        <v>64</v>
      </c>
      <c r="D425" s="16" t="s">
        <v>292</v>
      </c>
      <c r="E425" s="18" t="s">
        <v>82</v>
      </c>
      <c r="F425" s="17">
        <v>10</v>
      </c>
      <c r="G425" s="19">
        <v>6.68</v>
      </c>
      <c r="H425" s="19">
        <f t="shared" si="57"/>
        <v>8.0299999999999994</v>
      </c>
      <c r="I425" s="19">
        <f t="shared" si="58"/>
        <v>80.3</v>
      </c>
      <c r="J425" s="20">
        <f t="shared" si="52"/>
        <v>5.4187865307105945E-5</v>
      </c>
    </row>
    <row r="426" spans="1:10" ht="39" customHeight="1" x14ac:dyDescent="0.25">
      <c r="A426" s="16" t="s">
        <v>1013</v>
      </c>
      <c r="B426" s="17" t="s">
        <v>1014</v>
      </c>
      <c r="C426" s="16" t="s">
        <v>64</v>
      </c>
      <c r="D426" s="16" t="s">
        <v>1015</v>
      </c>
      <c r="E426" s="18" t="s">
        <v>82</v>
      </c>
      <c r="F426" s="17">
        <v>10</v>
      </c>
      <c r="G426" s="19">
        <v>9.84</v>
      </c>
      <c r="H426" s="19">
        <f t="shared" si="57"/>
        <v>11.84</v>
      </c>
      <c r="I426" s="19">
        <f t="shared" si="58"/>
        <v>118.4</v>
      </c>
      <c r="J426" s="20">
        <f t="shared" si="52"/>
        <v>7.9898421573615738E-5</v>
      </c>
    </row>
    <row r="427" spans="1:10" ht="26.1" customHeight="1" x14ac:dyDescent="0.25">
      <c r="A427" s="16" t="s">
        <v>1016</v>
      </c>
      <c r="B427" s="17" t="s">
        <v>924</v>
      </c>
      <c r="C427" s="16" t="s">
        <v>116</v>
      </c>
      <c r="D427" s="16" t="s">
        <v>925</v>
      </c>
      <c r="E427" s="18" t="s">
        <v>118</v>
      </c>
      <c r="F427" s="17">
        <v>22</v>
      </c>
      <c r="G427" s="19">
        <v>11.59</v>
      </c>
      <c r="H427" s="19">
        <f t="shared" si="57"/>
        <v>13.94</v>
      </c>
      <c r="I427" s="19">
        <f t="shared" si="58"/>
        <v>306.68</v>
      </c>
      <c r="J427" s="20">
        <f t="shared" si="52"/>
        <v>2.0695310750165941E-4</v>
      </c>
    </row>
    <row r="428" spans="1:10" ht="51.95" customHeight="1" x14ac:dyDescent="0.25">
      <c r="A428" s="16" t="s">
        <v>1017</v>
      </c>
      <c r="B428" s="17" t="s">
        <v>927</v>
      </c>
      <c r="C428" s="16" t="s">
        <v>116</v>
      </c>
      <c r="D428" s="16" t="s">
        <v>928</v>
      </c>
      <c r="E428" s="18" t="s">
        <v>495</v>
      </c>
      <c r="F428" s="17">
        <v>100</v>
      </c>
      <c r="G428" s="19">
        <v>1.22</v>
      </c>
      <c r="H428" s="19">
        <f t="shared" si="57"/>
        <v>1.46</v>
      </c>
      <c r="I428" s="19">
        <f t="shared" si="58"/>
        <v>146</v>
      </c>
      <c r="J428" s="20">
        <f t="shared" si="52"/>
        <v>9.8523391467465355E-5</v>
      </c>
    </row>
    <row r="429" spans="1:10" ht="24" customHeight="1" x14ac:dyDescent="0.25">
      <c r="A429" s="5" t="s">
        <v>1018</v>
      </c>
      <c r="B429" s="5"/>
      <c r="C429" s="5"/>
      <c r="D429" s="5" t="s">
        <v>248</v>
      </c>
      <c r="E429" s="5"/>
      <c r="F429" s="15"/>
      <c r="G429" s="5"/>
      <c r="H429" s="5"/>
      <c r="I429" s="6">
        <v>4226.1400000000003</v>
      </c>
      <c r="J429" s="7">
        <f t="shared" si="52"/>
        <v>2.8518742850432472E-3</v>
      </c>
    </row>
    <row r="430" spans="1:10" ht="51.95" customHeight="1" x14ac:dyDescent="0.25">
      <c r="A430" s="16" t="s">
        <v>1019</v>
      </c>
      <c r="B430" s="17" t="s">
        <v>641</v>
      </c>
      <c r="C430" s="16" t="s">
        <v>64</v>
      </c>
      <c r="D430" s="16" t="s">
        <v>642</v>
      </c>
      <c r="E430" s="18" t="s">
        <v>82</v>
      </c>
      <c r="F430" s="17">
        <v>1</v>
      </c>
      <c r="G430" s="19">
        <v>354.28</v>
      </c>
      <c r="H430" s="19">
        <f>TRUNC(G430 * (1 + 20.34 / 100), 2)</f>
        <v>426.34</v>
      </c>
      <c r="I430" s="19">
        <f>TRUNC(F430 * H430, 2)</f>
        <v>426.34</v>
      </c>
      <c r="J430" s="20">
        <f t="shared" si="52"/>
        <v>2.8770179943999436E-4</v>
      </c>
    </row>
    <row r="431" spans="1:10" ht="39" customHeight="1" x14ac:dyDescent="0.25">
      <c r="A431" s="16" t="s">
        <v>1020</v>
      </c>
      <c r="B431" s="17" t="s">
        <v>633</v>
      </c>
      <c r="C431" s="16" t="s">
        <v>64</v>
      </c>
      <c r="D431" s="16" t="s">
        <v>634</v>
      </c>
      <c r="E431" s="18" t="s">
        <v>71</v>
      </c>
      <c r="F431" s="17">
        <v>202.8</v>
      </c>
      <c r="G431" s="19">
        <v>11.39</v>
      </c>
      <c r="H431" s="19">
        <f>TRUNC(G431 * (1 + 20.34 / 100), 2)</f>
        <v>13.7</v>
      </c>
      <c r="I431" s="19">
        <f>TRUNC(F431 * H431, 2)</f>
        <v>2778.36</v>
      </c>
      <c r="J431" s="20">
        <f t="shared" si="52"/>
        <v>1.8748866432708703E-3</v>
      </c>
    </row>
    <row r="432" spans="1:10" ht="39" customHeight="1" x14ac:dyDescent="0.25">
      <c r="A432" s="16" t="s">
        <v>1021</v>
      </c>
      <c r="B432" s="17" t="s">
        <v>636</v>
      </c>
      <c r="C432" s="16" t="s">
        <v>64</v>
      </c>
      <c r="D432" s="16" t="s">
        <v>637</v>
      </c>
      <c r="E432" s="18" t="s">
        <v>82</v>
      </c>
      <c r="F432" s="17">
        <v>7</v>
      </c>
      <c r="G432" s="19">
        <v>121.26</v>
      </c>
      <c r="H432" s="19">
        <f>TRUNC(G432 * (1 + 20.34 / 100), 2)</f>
        <v>145.91999999999999</v>
      </c>
      <c r="I432" s="19">
        <f>TRUNC(F432 * H432, 2)</f>
        <v>1021.44</v>
      </c>
      <c r="J432" s="20">
        <f t="shared" si="52"/>
        <v>6.8928584233238232E-4</v>
      </c>
    </row>
    <row r="433" spans="1:10" ht="24" customHeight="1" x14ac:dyDescent="0.25">
      <c r="A433" s="5" t="s">
        <v>48</v>
      </c>
      <c r="B433" s="5"/>
      <c r="C433" s="5"/>
      <c r="D433" s="5" t="s">
        <v>49</v>
      </c>
      <c r="E433" s="5"/>
      <c r="F433" s="15"/>
      <c r="G433" s="5"/>
      <c r="H433" s="5"/>
      <c r="I433" s="6">
        <v>10242.66</v>
      </c>
      <c r="J433" s="7">
        <f t="shared" si="52"/>
        <v>6.9119287729325248E-3</v>
      </c>
    </row>
    <row r="434" spans="1:10" ht="26.1" customHeight="1" x14ac:dyDescent="0.25">
      <c r="A434" s="16" t="s">
        <v>1022</v>
      </c>
      <c r="B434" s="17" t="s">
        <v>670</v>
      </c>
      <c r="C434" s="16" t="s">
        <v>69</v>
      </c>
      <c r="D434" s="16" t="s">
        <v>671</v>
      </c>
      <c r="E434" s="18" t="s">
        <v>82</v>
      </c>
      <c r="F434" s="17">
        <v>6</v>
      </c>
      <c r="G434" s="19">
        <v>1383.59</v>
      </c>
      <c r="H434" s="19">
        <f>TRUNC(G434 * (1 + 20.34 / 100), 2)</f>
        <v>1665.01</v>
      </c>
      <c r="I434" s="19">
        <f>TRUNC(F434 * H434, 2)</f>
        <v>9990.06</v>
      </c>
      <c r="J434" s="20">
        <f t="shared" si="52"/>
        <v>6.7414698093388147E-3</v>
      </c>
    </row>
    <row r="435" spans="1:10" ht="26.1" customHeight="1" x14ac:dyDescent="0.25">
      <c r="A435" s="16" t="s">
        <v>1023</v>
      </c>
      <c r="B435" s="17" t="s">
        <v>531</v>
      </c>
      <c r="C435" s="16" t="s">
        <v>64</v>
      </c>
      <c r="D435" s="16" t="s">
        <v>532</v>
      </c>
      <c r="E435" s="18" t="s">
        <v>82</v>
      </c>
      <c r="F435" s="17">
        <v>6</v>
      </c>
      <c r="G435" s="19">
        <v>34.99</v>
      </c>
      <c r="H435" s="19">
        <f>TRUNC(G435 * (1 + 20.34 / 100), 2)</f>
        <v>42.1</v>
      </c>
      <c r="I435" s="19">
        <f>TRUNC(F435 * H435, 2)</f>
        <v>252.6</v>
      </c>
      <c r="J435" s="20">
        <f t="shared" si="52"/>
        <v>1.7045896359371059E-4</v>
      </c>
    </row>
    <row r="436" spans="1:10" x14ac:dyDescent="0.25">
      <c r="A436" s="8"/>
      <c r="B436" s="8"/>
      <c r="C436" s="8"/>
      <c r="D436" s="8"/>
      <c r="E436" s="8"/>
      <c r="F436" s="8"/>
      <c r="G436" s="8"/>
      <c r="H436" s="8"/>
      <c r="I436" s="8"/>
      <c r="J436" s="8"/>
    </row>
    <row r="437" spans="1:10" x14ac:dyDescent="0.25">
      <c r="A437" s="69"/>
      <c r="B437" s="69"/>
      <c r="C437" s="69"/>
      <c r="D437" s="10"/>
      <c r="E437" s="9"/>
      <c r="F437" s="64" t="s">
        <v>50</v>
      </c>
      <c r="G437" s="69"/>
      <c r="H437" s="70">
        <v>1231519.74</v>
      </c>
      <c r="I437" s="69"/>
      <c r="J437" s="69"/>
    </row>
    <row r="438" spans="1:10" x14ac:dyDescent="0.25">
      <c r="A438" s="69"/>
      <c r="B438" s="69"/>
      <c r="C438" s="69"/>
      <c r="D438" s="10"/>
      <c r="E438" s="9"/>
      <c r="F438" s="64" t="s">
        <v>51</v>
      </c>
      <c r="G438" s="69"/>
      <c r="H438" s="70">
        <v>250361.85</v>
      </c>
      <c r="I438" s="69"/>
      <c r="J438" s="69"/>
    </row>
    <row r="439" spans="1:10" x14ac:dyDescent="0.25">
      <c r="A439" s="69"/>
      <c r="B439" s="69"/>
      <c r="C439" s="69"/>
      <c r="D439" s="10"/>
      <c r="E439" s="9"/>
      <c r="F439" s="64" t="s">
        <v>52</v>
      </c>
      <c r="G439" s="69"/>
      <c r="H439" s="70">
        <v>1481881.59</v>
      </c>
      <c r="I439" s="69"/>
      <c r="J439" s="69"/>
    </row>
    <row r="440" spans="1:10" ht="60" customHeight="1" x14ac:dyDescent="0.25">
      <c r="A440" s="11"/>
      <c r="B440" s="11"/>
      <c r="C440" s="11"/>
      <c r="D440" s="11"/>
      <c r="E440" s="11"/>
      <c r="F440" s="11"/>
      <c r="G440" s="11"/>
      <c r="H440" s="11"/>
      <c r="I440" s="11"/>
      <c r="J440" s="11"/>
    </row>
    <row r="441" spans="1:10" ht="69.95" customHeight="1" x14ac:dyDescent="0.25">
      <c r="A441" s="71" t="s">
        <v>53</v>
      </c>
      <c r="B441" s="66"/>
      <c r="C441" s="66"/>
      <c r="D441" s="66"/>
      <c r="E441" s="66"/>
      <c r="F441" s="66"/>
      <c r="G441" s="66"/>
      <c r="H441" s="66"/>
      <c r="I441" s="66"/>
      <c r="J441" s="66"/>
    </row>
    <row r="442" spans="1:10" ht="60" customHeight="1" x14ac:dyDescent="0.25">
      <c r="A442" s="11"/>
      <c r="B442" s="11"/>
      <c r="C442" s="11"/>
      <c r="D442" s="11"/>
      <c r="E442" s="11"/>
      <c r="F442" s="11"/>
      <c r="G442" s="11"/>
      <c r="H442" s="11"/>
      <c r="I442" s="11"/>
      <c r="J442" s="11"/>
    </row>
    <row r="443" spans="1:10" ht="69.95" customHeight="1" x14ac:dyDescent="0.25">
      <c r="A443" s="71" t="s">
        <v>54</v>
      </c>
      <c r="B443" s="66"/>
      <c r="C443" s="66"/>
      <c r="D443" s="66"/>
      <c r="E443" s="66"/>
      <c r="F443" s="66"/>
      <c r="G443" s="66"/>
      <c r="H443" s="66"/>
      <c r="I443" s="66"/>
      <c r="J443" s="66"/>
    </row>
  </sheetData>
  <mergeCells count="18">
    <mergeCell ref="A439:C439"/>
    <mergeCell ref="F439:G439"/>
    <mergeCell ref="H439:J439"/>
    <mergeCell ref="A441:J441"/>
    <mergeCell ref="A443:J443"/>
    <mergeCell ref="A3:J3"/>
    <mergeCell ref="A437:C437"/>
    <mergeCell ref="F437:G437"/>
    <mergeCell ref="H437:J437"/>
    <mergeCell ref="A438:C438"/>
    <mergeCell ref="F438:G438"/>
    <mergeCell ref="H438:J438"/>
    <mergeCell ref="E1:F1"/>
    <mergeCell ref="G1:H1"/>
    <mergeCell ref="I1:J1"/>
    <mergeCell ref="E2:F2"/>
    <mergeCell ref="G2:H2"/>
    <mergeCell ref="I2:J2"/>
  </mergeCells>
  <pageMargins left="0.511811024" right="0.511811024" top="0.78740157499999996" bottom="0.78740157499999996" header="0.31496062000000002" footer="0.31496062000000002"/>
  <pageSetup paperSize="9" scale="48" orientation="portrait" horizontalDpi="0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361CE3-D006-4A57-B5BC-582665BBE88F}">
  <dimension ref="A1:J443"/>
  <sheetViews>
    <sheetView view="pageBreakPreview" zoomScale="60" zoomScaleNormal="100" workbookViewId="0">
      <selection activeCell="B5" sqref="B5"/>
    </sheetView>
  </sheetViews>
  <sheetFormatPr defaultRowHeight="15" x14ac:dyDescent="0.25"/>
  <cols>
    <col min="1" max="1" width="19.42578125" bestFit="1" customWidth="1"/>
    <col min="2" max="2" width="68.5703125" bestFit="1" customWidth="1"/>
    <col min="3" max="3" width="8.28515625" customWidth="1"/>
    <col min="4" max="4" width="11.42578125" bestFit="1" customWidth="1"/>
    <col min="5" max="5" width="68.5703125" bestFit="1" customWidth="1"/>
    <col min="6" max="6" width="22.28515625" bestFit="1" customWidth="1"/>
  </cols>
  <sheetData>
    <row r="1" spans="1:10" x14ac:dyDescent="0.25">
      <c r="A1" s="1"/>
      <c r="B1" s="1" t="s">
        <v>0</v>
      </c>
      <c r="C1" s="1"/>
      <c r="D1" s="1"/>
      <c r="E1" s="1"/>
      <c r="F1" s="66"/>
      <c r="G1" s="66"/>
      <c r="H1" s="66"/>
      <c r="I1" s="66"/>
      <c r="J1" s="66"/>
    </row>
    <row r="2" spans="1:10" ht="80.099999999999994" customHeight="1" x14ac:dyDescent="0.25">
      <c r="A2" s="2"/>
      <c r="B2" s="2" t="s">
        <v>4</v>
      </c>
      <c r="C2" s="2"/>
      <c r="D2" s="2"/>
      <c r="E2" s="2"/>
      <c r="F2" s="66"/>
      <c r="G2" s="66"/>
      <c r="H2" s="66"/>
      <c r="I2" s="66"/>
      <c r="J2" s="66"/>
    </row>
    <row r="3" spans="1:10" x14ac:dyDescent="0.25">
      <c r="A3" s="65" t="s">
        <v>1024</v>
      </c>
      <c r="B3" s="66"/>
      <c r="C3" s="66"/>
      <c r="D3" s="66"/>
      <c r="E3" s="66"/>
    </row>
    <row r="4" spans="1:10" ht="30" customHeight="1" x14ac:dyDescent="0.25">
      <c r="A4" s="3" t="s">
        <v>9</v>
      </c>
      <c r="B4" s="3" t="s">
        <v>10</v>
      </c>
      <c r="C4" s="14" t="s">
        <v>58</v>
      </c>
      <c r="D4" s="4" t="s">
        <v>59</v>
      </c>
      <c r="E4" s="3" t="s">
        <v>1024</v>
      </c>
    </row>
    <row r="5" spans="1:10" ht="26.1" customHeight="1" x14ac:dyDescent="0.25">
      <c r="A5" s="5" t="s">
        <v>13</v>
      </c>
      <c r="B5" s="5" t="s">
        <v>14</v>
      </c>
      <c r="C5" s="26"/>
      <c r="D5" s="15"/>
      <c r="E5" s="5"/>
    </row>
    <row r="6" spans="1:10" ht="24" customHeight="1" x14ac:dyDescent="0.25">
      <c r="A6" s="5" t="s">
        <v>15</v>
      </c>
      <c r="B6" s="5" t="s">
        <v>16</v>
      </c>
      <c r="C6" s="26"/>
      <c r="D6" s="15"/>
      <c r="E6" s="5"/>
    </row>
    <row r="7" spans="1:10" ht="24" customHeight="1" x14ac:dyDescent="0.25">
      <c r="A7" s="16" t="s">
        <v>62</v>
      </c>
      <c r="B7" s="16" t="s">
        <v>65</v>
      </c>
      <c r="C7" s="18" t="s">
        <v>66</v>
      </c>
      <c r="D7" s="17" t="s">
        <v>1025</v>
      </c>
      <c r="E7" s="16" t="s">
        <v>1026</v>
      </c>
    </row>
    <row r="8" spans="1:10" ht="24" customHeight="1" x14ac:dyDescent="0.25">
      <c r="A8" s="16" t="s">
        <v>67</v>
      </c>
      <c r="B8" s="16" t="s">
        <v>70</v>
      </c>
      <c r="C8" s="18" t="s">
        <v>71</v>
      </c>
      <c r="D8" s="17" t="s">
        <v>1027</v>
      </c>
      <c r="E8" s="16" t="s">
        <v>1028</v>
      </c>
    </row>
    <row r="9" spans="1:10" ht="24" customHeight="1" x14ac:dyDescent="0.25">
      <c r="A9" s="16" t="s">
        <v>72</v>
      </c>
      <c r="B9" s="16" t="s">
        <v>74</v>
      </c>
      <c r="C9" s="18" t="s">
        <v>66</v>
      </c>
      <c r="D9" s="17" t="s">
        <v>1029</v>
      </c>
      <c r="E9" s="16" t="s">
        <v>1030</v>
      </c>
    </row>
    <row r="10" spans="1:10" ht="39" customHeight="1" x14ac:dyDescent="0.25">
      <c r="A10" s="16" t="s">
        <v>75</v>
      </c>
      <c r="B10" s="16" t="s">
        <v>77</v>
      </c>
      <c r="C10" s="18" t="s">
        <v>78</v>
      </c>
      <c r="D10" s="17" t="s">
        <v>1031</v>
      </c>
      <c r="E10" s="16" t="s">
        <v>1032</v>
      </c>
    </row>
    <row r="11" spans="1:10" ht="39" customHeight="1" x14ac:dyDescent="0.25">
      <c r="A11" s="16" t="s">
        <v>79</v>
      </c>
      <c r="B11" s="16" t="s">
        <v>81</v>
      </c>
      <c r="C11" s="18" t="s">
        <v>82</v>
      </c>
      <c r="D11" s="17" t="s">
        <v>1033</v>
      </c>
      <c r="E11" s="16" t="s">
        <v>1034</v>
      </c>
    </row>
    <row r="12" spans="1:10" ht="39" customHeight="1" x14ac:dyDescent="0.25">
      <c r="A12" s="16" t="s">
        <v>83</v>
      </c>
      <c r="B12" s="16" t="s">
        <v>85</v>
      </c>
      <c r="C12" s="18" t="s">
        <v>82</v>
      </c>
      <c r="D12" s="17" t="s">
        <v>1033</v>
      </c>
      <c r="E12" s="16" t="s">
        <v>1034</v>
      </c>
    </row>
    <row r="13" spans="1:10" ht="24" customHeight="1" x14ac:dyDescent="0.25">
      <c r="A13" s="16" t="s">
        <v>86</v>
      </c>
      <c r="B13" s="16" t="s">
        <v>89</v>
      </c>
      <c r="C13" s="18" t="s">
        <v>82</v>
      </c>
      <c r="D13" s="17" t="s">
        <v>1035</v>
      </c>
      <c r="E13" s="16" t="s">
        <v>1034</v>
      </c>
    </row>
    <row r="14" spans="1:10" ht="26.1" customHeight="1" x14ac:dyDescent="0.25">
      <c r="A14" s="16" t="s">
        <v>90</v>
      </c>
      <c r="B14" s="16" t="s">
        <v>92</v>
      </c>
      <c r="C14" s="18" t="s">
        <v>71</v>
      </c>
      <c r="D14" s="17" t="s">
        <v>1036</v>
      </c>
      <c r="E14" s="16" t="s">
        <v>1037</v>
      </c>
    </row>
    <row r="15" spans="1:10" ht="24" customHeight="1" x14ac:dyDescent="0.25">
      <c r="A15" s="16" t="s">
        <v>93</v>
      </c>
      <c r="B15" s="16" t="s">
        <v>95</v>
      </c>
      <c r="C15" s="18" t="s">
        <v>66</v>
      </c>
      <c r="D15" s="17" t="s">
        <v>1029</v>
      </c>
      <c r="E15" s="16" t="s">
        <v>1038</v>
      </c>
    </row>
    <row r="16" spans="1:10" ht="24" customHeight="1" x14ac:dyDescent="0.25">
      <c r="A16" s="5" t="s">
        <v>17</v>
      </c>
      <c r="B16" s="5" t="s">
        <v>18</v>
      </c>
      <c r="C16" s="26"/>
      <c r="D16" s="15"/>
      <c r="E16" s="5"/>
    </row>
    <row r="17" spans="1:5" ht="26.1" customHeight="1" x14ac:dyDescent="0.25">
      <c r="A17" s="16" t="s">
        <v>96</v>
      </c>
      <c r="B17" s="16" t="s">
        <v>98</v>
      </c>
      <c r="C17" s="18" t="s">
        <v>66</v>
      </c>
      <c r="D17" s="17" t="s">
        <v>1029</v>
      </c>
      <c r="E17" s="16" t="s">
        <v>1030</v>
      </c>
    </row>
    <row r="18" spans="1:5" ht="65.099999999999994" customHeight="1" x14ac:dyDescent="0.25">
      <c r="A18" s="16" t="s">
        <v>99</v>
      </c>
      <c r="B18" s="16" t="s">
        <v>101</v>
      </c>
      <c r="C18" s="18" t="s">
        <v>78</v>
      </c>
      <c r="D18" s="17" t="s">
        <v>1039</v>
      </c>
      <c r="E18" s="16" t="s">
        <v>1040</v>
      </c>
    </row>
    <row r="19" spans="1:5" ht="65.099999999999994" customHeight="1" x14ac:dyDescent="0.25">
      <c r="A19" s="16" t="s">
        <v>102</v>
      </c>
      <c r="B19" s="16" t="s">
        <v>104</v>
      </c>
      <c r="C19" s="18" t="s">
        <v>78</v>
      </c>
      <c r="D19" s="17" t="s">
        <v>1041</v>
      </c>
      <c r="E19" s="16" t="s">
        <v>1042</v>
      </c>
    </row>
    <row r="20" spans="1:5" ht="24" customHeight="1" x14ac:dyDescent="0.25">
      <c r="A20" s="5" t="s">
        <v>19</v>
      </c>
      <c r="B20" s="5" t="s">
        <v>20</v>
      </c>
      <c r="C20" s="26"/>
      <c r="D20" s="15"/>
      <c r="E20" s="5"/>
    </row>
    <row r="21" spans="1:5" ht="26.1" customHeight="1" x14ac:dyDescent="0.25">
      <c r="A21" s="16" t="s">
        <v>105</v>
      </c>
      <c r="B21" s="16" t="s">
        <v>107</v>
      </c>
      <c r="C21" s="18" t="s">
        <v>71</v>
      </c>
      <c r="D21" s="17" t="s">
        <v>1036</v>
      </c>
      <c r="E21" s="16" t="s">
        <v>1043</v>
      </c>
    </row>
    <row r="22" spans="1:5" ht="26.1" customHeight="1" x14ac:dyDescent="0.25">
      <c r="A22" s="16" t="s">
        <v>108</v>
      </c>
      <c r="B22" s="16" t="s">
        <v>110</v>
      </c>
      <c r="C22" s="18" t="s">
        <v>71</v>
      </c>
      <c r="D22" s="17" t="s">
        <v>1036</v>
      </c>
      <c r="E22" s="16" t="s">
        <v>1044</v>
      </c>
    </row>
    <row r="23" spans="1:5" ht="26.1" customHeight="1" x14ac:dyDescent="0.25">
      <c r="A23" s="16" t="s">
        <v>111</v>
      </c>
      <c r="B23" s="16" t="s">
        <v>113</v>
      </c>
      <c r="C23" s="18" t="s">
        <v>66</v>
      </c>
      <c r="D23" s="17" t="s">
        <v>1045</v>
      </c>
      <c r="E23" s="16" t="s">
        <v>1046</v>
      </c>
    </row>
    <row r="24" spans="1:5" ht="39" customHeight="1" x14ac:dyDescent="0.25">
      <c r="A24" s="16" t="s">
        <v>114</v>
      </c>
      <c r="B24" s="16" t="s">
        <v>117</v>
      </c>
      <c r="C24" s="18" t="s">
        <v>118</v>
      </c>
      <c r="D24" s="17" t="s">
        <v>1047</v>
      </c>
      <c r="E24" s="16" t="s">
        <v>1048</v>
      </c>
    </row>
    <row r="25" spans="1:5" ht="24" customHeight="1" x14ac:dyDescent="0.25">
      <c r="A25" s="5" t="s">
        <v>21</v>
      </c>
      <c r="B25" s="5" t="s">
        <v>22</v>
      </c>
      <c r="C25" s="26"/>
      <c r="D25" s="15"/>
      <c r="E25" s="5"/>
    </row>
    <row r="26" spans="1:5" ht="24" customHeight="1" x14ac:dyDescent="0.25">
      <c r="A26" s="5" t="s">
        <v>119</v>
      </c>
      <c r="B26" s="5" t="s">
        <v>120</v>
      </c>
      <c r="C26" s="26"/>
      <c r="D26" s="15"/>
      <c r="E26" s="5"/>
    </row>
    <row r="27" spans="1:5" ht="39" customHeight="1" x14ac:dyDescent="0.25">
      <c r="A27" s="16" t="s">
        <v>121</v>
      </c>
      <c r="B27" s="16" t="s">
        <v>123</v>
      </c>
      <c r="C27" s="18" t="s">
        <v>66</v>
      </c>
      <c r="D27" s="17" t="s">
        <v>1049</v>
      </c>
      <c r="E27" s="16" t="s">
        <v>1050</v>
      </c>
    </row>
    <row r="28" spans="1:5" ht="39" customHeight="1" x14ac:dyDescent="0.25">
      <c r="A28" s="16" t="s">
        <v>124</v>
      </c>
      <c r="B28" s="16" t="s">
        <v>126</v>
      </c>
      <c r="C28" s="18" t="s">
        <v>127</v>
      </c>
      <c r="D28" s="17" t="s">
        <v>1051</v>
      </c>
      <c r="E28" s="16" t="s">
        <v>1052</v>
      </c>
    </row>
    <row r="29" spans="1:5" ht="24" customHeight="1" x14ac:dyDescent="0.25">
      <c r="A29" s="5" t="s">
        <v>128</v>
      </c>
      <c r="B29" s="5" t="s">
        <v>129</v>
      </c>
      <c r="C29" s="26"/>
      <c r="D29" s="15"/>
      <c r="E29" s="5"/>
    </row>
    <row r="30" spans="1:5" ht="24" customHeight="1" x14ac:dyDescent="0.25">
      <c r="A30" s="5" t="s">
        <v>130</v>
      </c>
      <c r="B30" s="5" t="s">
        <v>131</v>
      </c>
      <c r="C30" s="26"/>
      <c r="D30" s="15"/>
      <c r="E30" s="5"/>
    </row>
    <row r="31" spans="1:5" ht="51.95" customHeight="1" x14ac:dyDescent="0.25">
      <c r="A31" s="16" t="s">
        <v>132</v>
      </c>
      <c r="B31" s="16" t="s">
        <v>134</v>
      </c>
      <c r="C31" s="18" t="s">
        <v>66</v>
      </c>
      <c r="D31" s="17" t="s">
        <v>1053</v>
      </c>
      <c r="E31" s="16" t="s">
        <v>1054</v>
      </c>
    </row>
    <row r="32" spans="1:5" ht="39" customHeight="1" x14ac:dyDescent="0.25">
      <c r="A32" s="16" t="s">
        <v>135</v>
      </c>
      <c r="B32" s="16" t="s">
        <v>126</v>
      </c>
      <c r="C32" s="18" t="s">
        <v>127</v>
      </c>
      <c r="D32" s="17" t="s">
        <v>1055</v>
      </c>
      <c r="E32" s="16" t="s">
        <v>1056</v>
      </c>
    </row>
    <row r="33" spans="1:5" ht="39" customHeight="1" x14ac:dyDescent="0.25">
      <c r="A33" s="16" t="s">
        <v>136</v>
      </c>
      <c r="B33" s="16" t="s">
        <v>138</v>
      </c>
      <c r="C33" s="18" t="s">
        <v>127</v>
      </c>
      <c r="D33" s="17" t="s">
        <v>1057</v>
      </c>
      <c r="E33" s="16" t="s">
        <v>1058</v>
      </c>
    </row>
    <row r="34" spans="1:5" ht="39" customHeight="1" x14ac:dyDescent="0.25">
      <c r="A34" s="16" t="s">
        <v>139</v>
      </c>
      <c r="B34" s="16" t="s">
        <v>141</v>
      </c>
      <c r="C34" s="18" t="s">
        <v>78</v>
      </c>
      <c r="D34" s="17" t="s">
        <v>1059</v>
      </c>
      <c r="E34" s="16" t="s">
        <v>1060</v>
      </c>
    </row>
    <row r="35" spans="1:5" ht="26.1" customHeight="1" x14ac:dyDescent="0.25">
      <c r="A35" s="16" t="s">
        <v>142</v>
      </c>
      <c r="B35" s="16" t="s">
        <v>144</v>
      </c>
      <c r="C35" s="18" t="s">
        <v>78</v>
      </c>
      <c r="D35" s="17" t="s">
        <v>1059</v>
      </c>
      <c r="E35" s="16" t="s">
        <v>1061</v>
      </c>
    </row>
    <row r="36" spans="1:5" ht="24" customHeight="1" x14ac:dyDescent="0.25">
      <c r="A36" s="5" t="s">
        <v>145</v>
      </c>
      <c r="B36" s="5" t="s">
        <v>146</v>
      </c>
      <c r="C36" s="26"/>
      <c r="D36" s="15"/>
      <c r="E36" s="5"/>
    </row>
    <row r="37" spans="1:5" ht="51.95" customHeight="1" x14ac:dyDescent="0.25">
      <c r="A37" s="16" t="s">
        <v>147</v>
      </c>
      <c r="B37" s="16" t="s">
        <v>149</v>
      </c>
      <c r="C37" s="18" t="s">
        <v>66</v>
      </c>
      <c r="D37" s="17" t="s">
        <v>1062</v>
      </c>
      <c r="E37" s="16" t="s">
        <v>1063</v>
      </c>
    </row>
    <row r="38" spans="1:5" ht="39" customHeight="1" x14ac:dyDescent="0.25">
      <c r="A38" s="16" t="s">
        <v>150</v>
      </c>
      <c r="B38" s="16" t="s">
        <v>138</v>
      </c>
      <c r="C38" s="18" t="s">
        <v>127</v>
      </c>
      <c r="D38" s="17" t="s">
        <v>1064</v>
      </c>
      <c r="E38" s="16" t="s">
        <v>1065</v>
      </c>
    </row>
    <row r="39" spans="1:5" ht="39" customHeight="1" x14ac:dyDescent="0.25">
      <c r="A39" s="16" t="s">
        <v>151</v>
      </c>
      <c r="B39" s="16" t="s">
        <v>153</v>
      </c>
      <c r="C39" s="18" t="s">
        <v>127</v>
      </c>
      <c r="D39" s="17" t="s">
        <v>1066</v>
      </c>
      <c r="E39" s="16" t="s">
        <v>1067</v>
      </c>
    </row>
    <row r="40" spans="1:5" ht="39" customHeight="1" x14ac:dyDescent="0.25">
      <c r="A40" s="16" t="s">
        <v>154</v>
      </c>
      <c r="B40" s="16" t="s">
        <v>156</v>
      </c>
      <c r="C40" s="18" t="s">
        <v>127</v>
      </c>
      <c r="D40" s="17" t="s">
        <v>1068</v>
      </c>
      <c r="E40" s="16" t="s">
        <v>1069</v>
      </c>
    </row>
    <row r="41" spans="1:5" ht="39" customHeight="1" x14ac:dyDescent="0.25">
      <c r="A41" s="16" t="s">
        <v>157</v>
      </c>
      <c r="B41" s="16" t="s">
        <v>126</v>
      </c>
      <c r="C41" s="18" t="s">
        <v>127</v>
      </c>
      <c r="D41" s="17" t="s">
        <v>1070</v>
      </c>
      <c r="E41" s="16" t="s">
        <v>1071</v>
      </c>
    </row>
    <row r="42" spans="1:5" ht="39" customHeight="1" x14ac:dyDescent="0.25">
      <c r="A42" s="16" t="s">
        <v>158</v>
      </c>
      <c r="B42" s="16" t="s">
        <v>160</v>
      </c>
      <c r="C42" s="18" t="s">
        <v>127</v>
      </c>
      <c r="D42" s="17" t="s">
        <v>1072</v>
      </c>
      <c r="E42" s="16" t="s">
        <v>1073</v>
      </c>
    </row>
    <row r="43" spans="1:5" ht="39" customHeight="1" x14ac:dyDescent="0.25">
      <c r="A43" s="16" t="s">
        <v>161</v>
      </c>
      <c r="B43" s="16" t="s">
        <v>141</v>
      </c>
      <c r="C43" s="18" t="s">
        <v>78</v>
      </c>
      <c r="D43" s="17" t="s">
        <v>1074</v>
      </c>
      <c r="E43" s="16" t="s">
        <v>1075</v>
      </c>
    </row>
    <row r="44" spans="1:5" ht="26.1" customHeight="1" x14ac:dyDescent="0.25">
      <c r="A44" s="16" t="s">
        <v>162</v>
      </c>
      <c r="B44" s="16" t="s">
        <v>144</v>
      </c>
      <c r="C44" s="18" t="s">
        <v>78</v>
      </c>
      <c r="D44" s="17" t="s">
        <v>1074</v>
      </c>
      <c r="E44" s="16" t="s">
        <v>1076</v>
      </c>
    </row>
    <row r="45" spans="1:5" ht="24" customHeight="1" x14ac:dyDescent="0.25">
      <c r="A45" s="5" t="s">
        <v>163</v>
      </c>
      <c r="B45" s="5" t="s">
        <v>164</v>
      </c>
      <c r="C45" s="26"/>
      <c r="D45" s="15"/>
      <c r="E45" s="5"/>
    </row>
    <row r="46" spans="1:5" ht="51.95" customHeight="1" x14ac:dyDescent="0.25">
      <c r="A46" s="16" t="s">
        <v>165</v>
      </c>
      <c r="B46" s="16" t="s">
        <v>167</v>
      </c>
      <c r="C46" s="18" t="s">
        <v>66</v>
      </c>
      <c r="D46" s="17" t="s">
        <v>1077</v>
      </c>
      <c r="E46" s="16" t="s">
        <v>1078</v>
      </c>
    </row>
    <row r="47" spans="1:5" ht="24" customHeight="1" x14ac:dyDescent="0.25">
      <c r="A47" s="5" t="s">
        <v>168</v>
      </c>
      <c r="B47" s="5" t="s">
        <v>169</v>
      </c>
      <c r="C47" s="26"/>
      <c r="D47" s="15"/>
      <c r="E47" s="5"/>
    </row>
    <row r="48" spans="1:5" ht="51.95" customHeight="1" x14ac:dyDescent="0.25">
      <c r="A48" s="16" t="s">
        <v>170</v>
      </c>
      <c r="B48" s="16" t="s">
        <v>172</v>
      </c>
      <c r="C48" s="18" t="s">
        <v>66</v>
      </c>
      <c r="D48" s="17" t="s">
        <v>1079</v>
      </c>
      <c r="E48" s="16" t="s">
        <v>1080</v>
      </c>
    </row>
    <row r="49" spans="1:5" ht="26.1" customHeight="1" x14ac:dyDescent="0.25">
      <c r="A49" s="16" t="s">
        <v>173</v>
      </c>
      <c r="B49" s="16" t="s">
        <v>175</v>
      </c>
      <c r="C49" s="18" t="s">
        <v>66</v>
      </c>
      <c r="D49" s="17" t="s">
        <v>1081</v>
      </c>
      <c r="E49" s="16" t="s">
        <v>1078</v>
      </c>
    </row>
    <row r="50" spans="1:5" ht="39" customHeight="1" x14ac:dyDescent="0.25">
      <c r="A50" s="16" t="s">
        <v>176</v>
      </c>
      <c r="B50" s="16" t="s">
        <v>178</v>
      </c>
      <c r="C50" s="18" t="s">
        <v>82</v>
      </c>
      <c r="D50" s="17" t="s">
        <v>1033</v>
      </c>
      <c r="E50" s="16" t="s">
        <v>1082</v>
      </c>
    </row>
    <row r="51" spans="1:5" ht="24" customHeight="1" x14ac:dyDescent="0.25">
      <c r="A51" s="5" t="s">
        <v>179</v>
      </c>
      <c r="B51" s="5" t="s">
        <v>180</v>
      </c>
      <c r="C51" s="26"/>
      <c r="D51" s="15"/>
      <c r="E51" s="5"/>
    </row>
    <row r="52" spans="1:5" ht="26.1" customHeight="1" x14ac:dyDescent="0.25">
      <c r="A52" s="16" t="s">
        <v>181</v>
      </c>
      <c r="B52" s="16" t="s">
        <v>183</v>
      </c>
      <c r="C52" s="18" t="s">
        <v>66</v>
      </c>
      <c r="D52" s="17" t="s">
        <v>1083</v>
      </c>
      <c r="E52" s="16" t="s">
        <v>1084</v>
      </c>
    </row>
    <row r="53" spans="1:5" ht="51.95" customHeight="1" x14ac:dyDescent="0.25">
      <c r="A53" s="16" t="s">
        <v>184</v>
      </c>
      <c r="B53" s="16" t="s">
        <v>186</v>
      </c>
      <c r="C53" s="18" t="s">
        <v>66</v>
      </c>
      <c r="D53" s="17" t="s">
        <v>1083</v>
      </c>
      <c r="E53" s="16" t="s">
        <v>1085</v>
      </c>
    </row>
    <row r="54" spans="1:5" ht="24" customHeight="1" x14ac:dyDescent="0.25">
      <c r="A54" s="5" t="s">
        <v>187</v>
      </c>
      <c r="B54" s="5" t="s">
        <v>188</v>
      </c>
      <c r="C54" s="26"/>
      <c r="D54" s="15"/>
      <c r="E54" s="5"/>
    </row>
    <row r="55" spans="1:5" ht="65.099999999999994" customHeight="1" x14ac:dyDescent="0.25">
      <c r="A55" s="16" t="s">
        <v>189</v>
      </c>
      <c r="B55" s="16" t="s">
        <v>191</v>
      </c>
      <c r="C55" s="18" t="s">
        <v>82</v>
      </c>
      <c r="D55" s="17" t="s">
        <v>1086</v>
      </c>
      <c r="E55" s="16" t="s">
        <v>1087</v>
      </c>
    </row>
    <row r="56" spans="1:5" ht="65.099999999999994" customHeight="1" x14ac:dyDescent="0.25">
      <c r="A56" s="16" t="s">
        <v>192</v>
      </c>
      <c r="B56" s="16" t="s">
        <v>194</v>
      </c>
      <c r="C56" s="18" t="s">
        <v>82</v>
      </c>
      <c r="D56" s="17" t="s">
        <v>1088</v>
      </c>
      <c r="E56" s="16" t="s">
        <v>1089</v>
      </c>
    </row>
    <row r="57" spans="1:5" ht="39" customHeight="1" x14ac:dyDescent="0.25">
      <c r="A57" s="16" t="s">
        <v>195</v>
      </c>
      <c r="B57" s="16" t="s">
        <v>197</v>
      </c>
      <c r="C57" s="18" t="s">
        <v>66</v>
      </c>
      <c r="D57" s="17" t="s">
        <v>1090</v>
      </c>
      <c r="E57" s="16" t="s">
        <v>1091</v>
      </c>
    </row>
    <row r="58" spans="1:5" ht="26.1" customHeight="1" x14ac:dyDescent="0.25">
      <c r="A58" s="16" t="s">
        <v>198</v>
      </c>
      <c r="B58" s="16" t="s">
        <v>200</v>
      </c>
      <c r="C58" s="18" t="s">
        <v>66</v>
      </c>
      <c r="D58" s="17" t="s">
        <v>1092</v>
      </c>
      <c r="E58" s="16" t="s">
        <v>1093</v>
      </c>
    </row>
    <row r="59" spans="1:5" ht="24" customHeight="1" x14ac:dyDescent="0.25">
      <c r="A59" s="16" t="s">
        <v>201</v>
      </c>
      <c r="B59" s="16" t="s">
        <v>203</v>
      </c>
      <c r="C59" s="18" t="s">
        <v>66</v>
      </c>
      <c r="D59" s="17" t="s">
        <v>1094</v>
      </c>
      <c r="E59" s="16" t="s">
        <v>1095</v>
      </c>
    </row>
    <row r="60" spans="1:5" ht="26.1" customHeight="1" x14ac:dyDescent="0.25">
      <c r="A60" s="16" t="s">
        <v>204</v>
      </c>
      <c r="B60" s="16" t="s">
        <v>206</v>
      </c>
      <c r="C60" s="18" t="s">
        <v>66</v>
      </c>
      <c r="D60" s="17" t="s">
        <v>1096</v>
      </c>
      <c r="E60" s="16" t="s">
        <v>1097</v>
      </c>
    </row>
    <row r="61" spans="1:5" ht="24" customHeight="1" x14ac:dyDescent="0.25">
      <c r="A61" s="16" t="s">
        <v>207</v>
      </c>
      <c r="B61" s="16" t="s">
        <v>209</v>
      </c>
      <c r="C61" s="18" t="s">
        <v>66</v>
      </c>
      <c r="D61" s="17" t="s">
        <v>1098</v>
      </c>
      <c r="E61" s="16" t="s">
        <v>1099</v>
      </c>
    </row>
    <row r="62" spans="1:5" ht="24" customHeight="1" x14ac:dyDescent="0.25">
      <c r="A62" s="5" t="s">
        <v>210</v>
      </c>
      <c r="B62" s="5" t="s">
        <v>20</v>
      </c>
      <c r="C62" s="26"/>
      <c r="D62" s="15"/>
      <c r="E62" s="5"/>
    </row>
    <row r="63" spans="1:5" ht="39" customHeight="1" x14ac:dyDescent="0.25">
      <c r="A63" s="16" t="s">
        <v>211</v>
      </c>
      <c r="B63" s="16" t="s">
        <v>213</v>
      </c>
      <c r="C63" s="18" t="s">
        <v>66</v>
      </c>
      <c r="D63" s="17" t="s">
        <v>1100</v>
      </c>
      <c r="E63" s="16" t="s">
        <v>1078</v>
      </c>
    </row>
    <row r="64" spans="1:5" ht="24" customHeight="1" x14ac:dyDescent="0.25">
      <c r="A64" s="5" t="s">
        <v>214</v>
      </c>
      <c r="B64" s="5" t="s">
        <v>215</v>
      </c>
      <c r="C64" s="26"/>
      <c r="D64" s="15"/>
      <c r="E64" s="5"/>
    </row>
    <row r="65" spans="1:5" ht="51.95" customHeight="1" x14ac:dyDescent="0.25">
      <c r="A65" s="16" t="s">
        <v>216</v>
      </c>
      <c r="B65" s="16" t="s">
        <v>218</v>
      </c>
      <c r="C65" s="18" t="s">
        <v>66</v>
      </c>
      <c r="D65" s="17" t="s">
        <v>1101</v>
      </c>
      <c r="E65" s="16" t="s">
        <v>1097</v>
      </c>
    </row>
    <row r="66" spans="1:5" ht="51.95" customHeight="1" x14ac:dyDescent="0.25">
      <c r="A66" s="16" t="s">
        <v>219</v>
      </c>
      <c r="B66" s="16" t="s">
        <v>221</v>
      </c>
      <c r="C66" s="18" t="s">
        <v>78</v>
      </c>
      <c r="D66" s="17" t="s">
        <v>1102</v>
      </c>
      <c r="E66" s="16" t="s">
        <v>1097</v>
      </c>
    </row>
    <row r="67" spans="1:5" ht="51.95" customHeight="1" x14ac:dyDescent="0.25">
      <c r="A67" s="16" t="s">
        <v>222</v>
      </c>
      <c r="B67" s="16" t="s">
        <v>224</v>
      </c>
      <c r="C67" s="18" t="s">
        <v>66</v>
      </c>
      <c r="D67" s="17" t="s">
        <v>1103</v>
      </c>
      <c r="E67" s="16" t="s">
        <v>1104</v>
      </c>
    </row>
    <row r="68" spans="1:5" ht="39" customHeight="1" x14ac:dyDescent="0.25">
      <c r="A68" s="16" t="s">
        <v>225</v>
      </c>
      <c r="B68" s="16" t="s">
        <v>227</v>
      </c>
      <c r="C68" s="18" t="s">
        <v>66</v>
      </c>
      <c r="D68" s="17" t="s">
        <v>1105</v>
      </c>
      <c r="E68" s="16" t="s">
        <v>1106</v>
      </c>
    </row>
    <row r="69" spans="1:5" ht="51.95" customHeight="1" x14ac:dyDescent="0.25">
      <c r="A69" s="16" t="s">
        <v>228</v>
      </c>
      <c r="B69" s="16" t="s">
        <v>230</v>
      </c>
      <c r="C69" s="18" t="s">
        <v>66</v>
      </c>
      <c r="D69" s="17" t="s">
        <v>1107</v>
      </c>
      <c r="E69" s="16" t="s">
        <v>1078</v>
      </c>
    </row>
    <row r="70" spans="1:5" ht="39" customHeight="1" x14ac:dyDescent="0.25">
      <c r="A70" s="16" t="s">
        <v>231</v>
      </c>
      <c r="B70" s="16" t="s">
        <v>233</v>
      </c>
      <c r="C70" s="18" t="s">
        <v>66</v>
      </c>
      <c r="D70" s="17" t="s">
        <v>1108</v>
      </c>
      <c r="E70" s="16" t="s">
        <v>1078</v>
      </c>
    </row>
    <row r="71" spans="1:5" ht="24" customHeight="1" x14ac:dyDescent="0.25">
      <c r="A71" s="5" t="s">
        <v>234</v>
      </c>
      <c r="B71" s="5" t="s">
        <v>235</v>
      </c>
      <c r="C71" s="26"/>
      <c r="D71" s="15"/>
      <c r="E71" s="5"/>
    </row>
    <row r="72" spans="1:5" ht="26.1" customHeight="1" x14ac:dyDescent="0.25">
      <c r="A72" s="16" t="s">
        <v>236</v>
      </c>
      <c r="B72" s="16" t="s">
        <v>238</v>
      </c>
      <c r="C72" s="18" t="s">
        <v>66</v>
      </c>
      <c r="D72" s="17" t="s">
        <v>1109</v>
      </c>
      <c r="E72" s="16" t="s">
        <v>1078</v>
      </c>
    </row>
    <row r="73" spans="1:5" ht="26.1" customHeight="1" x14ac:dyDescent="0.25">
      <c r="A73" s="16" t="s">
        <v>239</v>
      </c>
      <c r="B73" s="16" t="s">
        <v>241</v>
      </c>
      <c r="C73" s="18" t="s">
        <v>66</v>
      </c>
      <c r="D73" s="17" t="s">
        <v>1036</v>
      </c>
      <c r="E73" s="16" t="s">
        <v>1078</v>
      </c>
    </row>
    <row r="74" spans="1:5" ht="26.1" customHeight="1" x14ac:dyDescent="0.25">
      <c r="A74" s="16" t="s">
        <v>242</v>
      </c>
      <c r="B74" s="16" t="s">
        <v>244</v>
      </c>
      <c r="C74" s="18" t="s">
        <v>66</v>
      </c>
      <c r="D74" s="17" t="s">
        <v>1081</v>
      </c>
      <c r="E74" s="16" t="s">
        <v>1078</v>
      </c>
    </row>
    <row r="75" spans="1:5" ht="24" customHeight="1" x14ac:dyDescent="0.25">
      <c r="A75" s="5" t="s">
        <v>245</v>
      </c>
      <c r="B75" s="5" t="s">
        <v>246</v>
      </c>
      <c r="C75" s="26"/>
      <c r="D75" s="15"/>
      <c r="E75" s="5"/>
    </row>
    <row r="76" spans="1:5" ht="24" customHeight="1" x14ac:dyDescent="0.25">
      <c r="A76" s="5" t="s">
        <v>247</v>
      </c>
      <c r="B76" s="5" t="s">
        <v>248</v>
      </c>
      <c r="C76" s="26"/>
      <c r="D76" s="15"/>
      <c r="E76" s="5"/>
    </row>
    <row r="77" spans="1:5" ht="26.1" customHeight="1" x14ac:dyDescent="0.25">
      <c r="A77" s="16" t="s">
        <v>249</v>
      </c>
      <c r="B77" s="16" t="s">
        <v>251</v>
      </c>
      <c r="C77" s="18" t="s">
        <v>82</v>
      </c>
      <c r="D77" s="17" t="s">
        <v>1088</v>
      </c>
      <c r="E77" s="16" t="s">
        <v>1097</v>
      </c>
    </row>
    <row r="78" spans="1:5" ht="39" customHeight="1" x14ac:dyDescent="0.25">
      <c r="A78" s="16" t="s">
        <v>252</v>
      </c>
      <c r="B78" s="16" t="s">
        <v>254</v>
      </c>
      <c r="C78" s="18" t="s">
        <v>82</v>
      </c>
      <c r="D78" s="17" t="s">
        <v>1088</v>
      </c>
      <c r="E78" s="16" t="s">
        <v>1097</v>
      </c>
    </row>
    <row r="79" spans="1:5" ht="39" customHeight="1" x14ac:dyDescent="0.25">
      <c r="A79" s="16" t="s">
        <v>255</v>
      </c>
      <c r="B79" s="16" t="s">
        <v>257</v>
      </c>
      <c r="C79" s="18" t="s">
        <v>71</v>
      </c>
      <c r="D79" s="17" t="s">
        <v>1110</v>
      </c>
      <c r="E79" s="16" t="s">
        <v>1111</v>
      </c>
    </row>
    <row r="80" spans="1:5" ht="39" customHeight="1" x14ac:dyDescent="0.25">
      <c r="A80" s="16" t="s">
        <v>258</v>
      </c>
      <c r="B80" s="16" t="s">
        <v>260</v>
      </c>
      <c r="C80" s="18" t="s">
        <v>71</v>
      </c>
      <c r="D80" s="17" t="s">
        <v>1112</v>
      </c>
      <c r="E80" s="16" t="s">
        <v>1113</v>
      </c>
    </row>
    <row r="81" spans="1:5" ht="39" customHeight="1" x14ac:dyDescent="0.25">
      <c r="A81" s="16" t="s">
        <v>261</v>
      </c>
      <c r="B81" s="16" t="s">
        <v>263</v>
      </c>
      <c r="C81" s="18" t="s">
        <v>71</v>
      </c>
      <c r="D81" s="17" t="s">
        <v>1114</v>
      </c>
      <c r="E81" s="16" t="s">
        <v>1097</v>
      </c>
    </row>
    <row r="82" spans="1:5" ht="39" customHeight="1" x14ac:dyDescent="0.25">
      <c r="A82" s="16" t="s">
        <v>264</v>
      </c>
      <c r="B82" s="16" t="s">
        <v>266</v>
      </c>
      <c r="C82" s="18" t="s">
        <v>71</v>
      </c>
      <c r="D82" s="17" t="s">
        <v>1115</v>
      </c>
      <c r="E82" s="16" t="s">
        <v>1097</v>
      </c>
    </row>
    <row r="83" spans="1:5" ht="39" customHeight="1" x14ac:dyDescent="0.25">
      <c r="A83" s="16" t="s">
        <v>267</v>
      </c>
      <c r="B83" s="16" t="s">
        <v>269</v>
      </c>
      <c r="C83" s="18" t="s">
        <v>82</v>
      </c>
      <c r="D83" s="17" t="s">
        <v>1086</v>
      </c>
      <c r="E83" s="16" t="s">
        <v>1097</v>
      </c>
    </row>
    <row r="84" spans="1:5" ht="39" customHeight="1" x14ac:dyDescent="0.25">
      <c r="A84" s="16" t="s">
        <v>270</v>
      </c>
      <c r="B84" s="16" t="s">
        <v>178</v>
      </c>
      <c r="C84" s="18" t="s">
        <v>82</v>
      </c>
      <c r="D84" s="17" t="s">
        <v>1086</v>
      </c>
      <c r="E84" s="16" t="s">
        <v>1097</v>
      </c>
    </row>
    <row r="85" spans="1:5" ht="51.95" customHeight="1" x14ac:dyDescent="0.25">
      <c r="A85" s="16" t="s">
        <v>271</v>
      </c>
      <c r="B85" s="16" t="s">
        <v>273</v>
      </c>
      <c r="C85" s="18" t="s">
        <v>82</v>
      </c>
      <c r="D85" s="17" t="s">
        <v>1086</v>
      </c>
      <c r="E85" s="16" t="s">
        <v>1097</v>
      </c>
    </row>
    <row r="86" spans="1:5" ht="65.099999999999994" customHeight="1" x14ac:dyDescent="0.25">
      <c r="A86" s="16" t="s">
        <v>274</v>
      </c>
      <c r="B86" s="16" t="s">
        <v>276</v>
      </c>
      <c r="C86" s="18" t="s">
        <v>82</v>
      </c>
      <c r="D86" s="17" t="s">
        <v>1033</v>
      </c>
      <c r="E86" s="16" t="s">
        <v>1116</v>
      </c>
    </row>
    <row r="87" spans="1:5" ht="24" customHeight="1" x14ac:dyDescent="0.25">
      <c r="A87" s="5" t="s">
        <v>277</v>
      </c>
      <c r="B87" s="5" t="s">
        <v>278</v>
      </c>
      <c r="C87" s="26"/>
      <c r="D87" s="15"/>
      <c r="E87" s="5"/>
    </row>
    <row r="88" spans="1:5" ht="24" customHeight="1" x14ac:dyDescent="0.25">
      <c r="A88" s="5" t="s">
        <v>279</v>
      </c>
      <c r="B88" s="5" t="s">
        <v>280</v>
      </c>
      <c r="C88" s="26"/>
      <c r="D88" s="15"/>
      <c r="E88" s="5"/>
    </row>
    <row r="89" spans="1:5" ht="24" customHeight="1" x14ac:dyDescent="0.25">
      <c r="A89" s="16" t="s">
        <v>281</v>
      </c>
      <c r="B89" s="16" t="s">
        <v>283</v>
      </c>
      <c r="C89" s="18" t="s">
        <v>82</v>
      </c>
      <c r="D89" s="17" t="s">
        <v>1088</v>
      </c>
      <c r="E89" s="16" t="s">
        <v>1117</v>
      </c>
    </row>
    <row r="90" spans="1:5" ht="24" customHeight="1" x14ac:dyDescent="0.25">
      <c r="A90" s="16" t="s">
        <v>284</v>
      </c>
      <c r="B90" s="16" t="s">
        <v>286</v>
      </c>
      <c r="C90" s="18" t="s">
        <v>82</v>
      </c>
      <c r="D90" s="17" t="s">
        <v>1088</v>
      </c>
      <c r="E90" s="16" t="s">
        <v>1118</v>
      </c>
    </row>
    <row r="91" spans="1:5" ht="39" customHeight="1" x14ac:dyDescent="0.25">
      <c r="A91" s="16" t="s">
        <v>287</v>
      </c>
      <c r="B91" s="16" t="s">
        <v>289</v>
      </c>
      <c r="C91" s="18" t="s">
        <v>71</v>
      </c>
      <c r="D91" s="17" t="s">
        <v>1119</v>
      </c>
      <c r="E91" s="16" t="s">
        <v>1097</v>
      </c>
    </row>
    <row r="92" spans="1:5" ht="39" customHeight="1" x14ac:dyDescent="0.25">
      <c r="A92" s="16" t="s">
        <v>290</v>
      </c>
      <c r="B92" s="16" t="s">
        <v>292</v>
      </c>
      <c r="C92" s="18" t="s">
        <v>82</v>
      </c>
      <c r="D92" s="17" t="s">
        <v>1031</v>
      </c>
      <c r="E92" s="16" t="s">
        <v>1097</v>
      </c>
    </row>
    <row r="93" spans="1:5" ht="39" customHeight="1" x14ac:dyDescent="0.25">
      <c r="A93" s="16" t="s">
        <v>293</v>
      </c>
      <c r="B93" s="16" t="s">
        <v>295</v>
      </c>
      <c r="C93" s="18" t="s">
        <v>82</v>
      </c>
      <c r="D93" s="17" t="s">
        <v>1088</v>
      </c>
      <c r="E93" s="16" t="s">
        <v>1097</v>
      </c>
    </row>
    <row r="94" spans="1:5" ht="39" customHeight="1" x14ac:dyDescent="0.25">
      <c r="A94" s="16" t="s">
        <v>296</v>
      </c>
      <c r="B94" s="16" t="s">
        <v>298</v>
      </c>
      <c r="C94" s="18" t="s">
        <v>82</v>
      </c>
      <c r="D94" s="17" t="s">
        <v>1035</v>
      </c>
      <c r="E94" s="16" t="s">
        <v>1120</v>
      </c>
    </row>
    <row r="95" spans="1:5" ht="24" customHeight="1" x14ac:dyDescent="0.25">
      <c r="A95" s="5" t="s">
        <v>299</v>
      </c>
      <c r="B95" s="5" t="s">
        <v>300</v>
      </c>
      <c r="C95" s="26"/>
      <c r="D95" s="15"/>
      <c r="E95" s="5"/>
    </row>
    <row r="96" spans="1:5" ht="39" customHeight="1" x14ac:dyDescent="0.25">
      <c r="A96" s="16" t="s">
        <v>301</v>
      </c>
      <c r="B96" s="16" t="s">
        <v>303</v>
      </c>
      <c r="C96" s="18" t="s">
        <v>71</v>
      </c>
      <c r="D96" s="17" t="s">
        <v>1094</v>
      </c>
      <c r="E96" s="16" t="s">
        <v>1097</v>
      </c>
    </row>
    <row r="97" spans="1:5" ht="26.1" customHeight="1" x14ac:dyDescent="0.25">
      <c r="A97" s="16" t="s">
        <v>304</v>
      </c>
      <c r="B97" s="16" t="s">
        <v>306</v>
      </c>
      <c r="C97" s="18" t="s">
        <v>71</v>
      </c>
      <c r="D97" s="17" t="s">
        <v>1035</v>
      </c>
      <c r="E97" s="16" t="s">
        <v>1097</v>
      </c>
    </row>
    <row r="98" spans="1:5" ht="39" customHeight="1" x14ac:dyDescent="0.25">
      <c r="A98" s="16" t="s">
        <v>307</v>
      </c>
      <c r="B98" s="16" t="s">
        <v>309</v>
      </c>
      <c r="C98" s="18" t="s">
        <v>82</v>
      </c>
      <c r="D98" s="17" t="s">
        <v>1088</v>
      </c>
      <c r="E98" s="16" t="s">
        <v>1097</v>
      </c>
    </row>
    <row r="99" spans="1:5" ht="26.1" customHeight="1" x14ac:dyDescent="0.25">
      <c r="A99" s="16" t="s">
        <v>310</v>
      </c>
      <c r="B99" s="16" t="s">
        <v>312</v>
      </c>
      <c r="C99" s="18" t="s">
        <v>82</v>
      </c>
      <c r="D99" s="17" t="s">
        <v>1086</v>
      </c>
      <c r="E99" s="16" t="s">
        <v>1097</v>
      </c>
    </row>
    <row r="100" spans="1:5" ht="26.1" customHeight="1" x14ac:dyDescent="0.25">
      <c r="A100" s="16" t="s">
        <v>313</v>
      </c>
      <c r="B100" s="16" t="s">
        <v>315</v>
      </c>
      <c r="C100" s="18" t="s">
        <v>82</v>
      </c>
      <c r="D100" s="17" t="s">
        <v>1086</v>
      </c>
      <c r="E100" s="16" t="s">
        <v>1097</v>
      </c>
    </row>
    <row r="101" spans="1:5" ht="39" customHeight="1" x14ac:dyDescent="0.25">
      <c r="A101" s="16" t="s">
        <v>316</v>
      </c>
      <c r="B101" s="16" t="s">
        <v>318</v>
      </c>
      <c r="C101" s="18" t="s">
        <v>82</v>
      </c>
      <c r="D101" s="17" t="s">
        <v>1047</v>
      </c>
      <c r="E101" s="16" t="s">
        <v>1097</v>
      </c>
    </row>
    <row r="102" spans="1:5" ht="39" customHeight="1" x14ac:dyDescent="0.25">
      <c r="A102" s="16" t="s">
        <v>319</v>
      </c>
      <c r="B102" s="16" t="s">
        <v>295</v>
      </c>
      <c r="C102" s="18" t="s">
        <v>82</v>
      </c>
      <c r="D102" s="17" t="s">
        <v>1086</v>
      </c>
      <c r="E102" s="16" t="s">
        <v>1097</v>
      </c>
    </row>
    <row r="103" spans="1:5" ht="39" customHeight="1" x14ac:dyDescent="0.25">
      <c r="A103" s="16" t="s">
        <v>320</v>
      </c>
      <c r="B103" s="16" t="s">
        <v>322</v>
      </c>
      <c r="C103" s="18" t="s">
        <v>82</v>
      </c>
      <c r="D103" s="17" t="s">
        <v>1088</v>
      </c>
      <c r="E103" s="16" t="s">
        <v>1097</v>
      </c>
    </row>
    <row r="104" spans="1:5" ht="39" customHeight="1" x14ac:dyDescent="0.25">
      <c r="A104" s="16" t="s">
        <v>323</v>
      </c>
      <c r="B104" s="16" t="s">
        <v>325</v>
      </c>
      <c r="C104" s="18" t="s">
        <v>82</v>
      </c>
      <c r="D104" s="17" t="s">
        <v>1035</v>
      </c>
      <c r="E104" s="16" t="s">
        <v>1097</v>
      </c>
    </row>
    <row r="105" spans="1:5" ht="26.1" customHeight="1" x14ac:dyDescent="0.25">
      <c r="A105" s="16" t="s">
        <v>326</v>
      </c>
      <c r="B105" s="16" t="s">
        <v>328</v>
      </c>
      <c r="C105" s="18" t="s">
        <v>82</v>
      </c>
      <c r="D105" s="17" t="s">
        <v>1086</v>
      </c>
      <c r="E105" s="16" t="s">
        <v>1097</v>
      </c>
    </row>
    <row r="106" spans="1:5" ht="24" customHeight="1" x14ac:dyDescent="0.25">
      <c r="A106" s="5" t="s">
        <v>329</v>
      </c>
      <c r="B106" s="5" t="s">
        <v>330</v>
      </c>
      <c r="C106" s="26"/>
      <c r="D106" s="15"/>
      <c r="E106" s="5"/>
    </row>
    <row r="107" spans="1:5" ht="39" customHeight="1" x14ac:dyDescent="0.25">
      <c r="A107" s="16" t="s">
        <v>331</v>
      </c>
      <c r="B107" s="16" t="s">
        <v>333</v>
      </c>
      <c r="C107" s="18" t="s">
        <v>71</v>
      </c>
      <c r="D107" s="17" t="s">
        <v>1121</v>
      </c>
      <c r="E107" s="16" t="s">
        <v>1097</v>
      </c>
    </row>
    <row r="108" spans="1:5" ht="39" customHeight="1" x14ac:dyDescent="0.25">
      <c r="A108" s="16" t="s">
        <v>334</v>
      </c>
      <c r="B108" s="16" t="s">
        <v>336</v>
      </c>
      <c r="C108" s="18" t="s">
        <v>71</v>
      </c>
      <c r="D108" s="17" t="s">
        <v>1122</v>
      </c>
      <c r="E108" s="16" t="s">
        <v>1097</v>
      </c>
    </row>
    <row r="109" spans="1:5" ht="39" customHeight="1" x14ac:dyDescent="0.25">
      <c r="A109" s="16" t="s">
        <v>337</v>
      </c>
      <c r="B109" s="16" t="s">
        <v>339</v>
      </c>
      <c r="C109" s="18" t="s">
        <v>71</v>
      </c>
      <c r="D109" s="17" t="s">
        <v>1035</v>
      </c>
      <c r="E109" s="16" t="s">
        <v>1097</v>
      </c>
    </row>
    <row r="110" spans="1:5" ht="39" customHeight="1" x14ac:dyDescent="0.25">
      <c r="A110" s="16" t="s">
        <v>340</v>
      </c>
      <c r="B110" s="16" t="s">
        <v>342</v>
      </c>
      <c r="C110" s="18" t="s">
        <v>82</v>
      </c>
      <c r="D110" s="17" t="s">
        <v>1086</v>
      </c>
      <c r="E110" s="16" t="s">
        <v>1097</v>
      </c>
    </row>
    <row r="111" spans="1:5" ht="51.95" customHeight="1" x14ac:dyDescent="0.25">
      <c r="A111" s="16" t="s">
        <v>343</v>
      </c>
      <c r="B111" s="16" t="s">
        <v>345</v>
      </c>
      <c r="C111" s="18" t="s">
        <v>82</v>
      </c>
      <c r="D111" s="17" t="s">
        <v>1086</v>
      </c>
      <c r="E111" s="16" t="s">
        <v>1097</v>
      </c>
    </row>
    <row r="112" spans="1:5" ht="24" customHeight="1" x14ac:dyDescent="0.25">
      <c r="A112" s="5" t="s">
        <v>346</v>
      </c>
      <c r="B112" s="5" t="s">
        <v>347</v>
      </c>
      <c r="C112" s="26"/>
      <c r="D112" s="15"/>
      <c r="E112" s="5"/>
    </row>
    <row r="113" spans="1:5" ht="65.099999999999994" customHeight="1" x14ac:dyDescent="0.25">
      <c r="A113" s="16" t="s">
        <v>348</v>
      </c>
      <c r="B113" s="16" t="s">
        <v>350</v>
      </c>
      <c r="C113" s="18" t="s">
        <v>82</v>
      </c>
      <c r="D113" s="17" t="s">
        <v>1086</v>
      </c>
      <c r="E113" s="16" t="s">
        <v>1097</v>
      </c>
    </row>
    <row r="114" spans="1:5" ht="39" customHeight="1" x14ac:dyDescent="0.25">
      <c r="A114" s="16" t="s">
        <v>351</v>
      </c>
      <c r="B114" s="16" t="s">
        <v>353</v>
      </c>
      <c r="C114" s="18" t="s">
        <v>71</v>
      </c>
      <c r="D114" s="17" t="s">
        <v>1123</v>
      </c>
      <c r="E114" s="16" t="s">
        <v>1124</v>
      </c>
    </row>
    <row r="115" spans="1:5" ht="24" customHeight="1" x14ac:dyDescent="0.25">
      <c r="A115" s="5" t="s">
        <v>23</v>
      </c>
      <c r="B115" s="5" t="s">
        <v>24</v>
      </c>
      <c r="C115" s="26"/>
      <c r="D115" s="15"/>
      <c r="E115" s="5"/>
    </row>
    <row r="116" spans="1:5" ht="24" customHeight="1" x14ac:dyDescent="0.25">
      <c r="A116" s="5" t="s">
        <v>354</v>
      </c>
      <c r="B116" s="5" t="s">
        <v>355</v>
      </c>
      <c r="C116" s="26"/>
      <c r="D116" s="15"/>
      <c r="E116" s="5"/>
    </row>
    <row r="117" spans="1:5" ht="39" customHeight="1" x14ac:dyDescent="0.25">
      <c r="A117" s="16" t="s">
        <v>356</v>
      </c>
      <c r="B117" s="16" t="s">
        <v>358</v>
      </c>
      <c r="C117" s="18" t="s">
        <v>66</v>
      </c>
      <c r="D117" s="17" t="s">
        <v>1125</v>
      </c>
      <c r="E117" s="16" t="s">
        <v>1126</v>
      </c>
    </row>
    <row r="118" spans="1:5" ht="51.95" customHeight="1" x14ac:dyDescent="0.25">
      <c r="A118" s="16" t="s">
        <v>359</v>
      </c>
      <c r="B118" s="16" t="s">
        <v>361</v>
      </c>
      <c r="C118" s="18" t="s">
        <v>66</v>
      </c>
      <c r="D118" s="17" t="s">
        <v>1127</v>
      </c>
      <c r="E118" s="16" t="s">
        <v>1128</v>
      </c>
    </row>
    <row r="119" spans="1:5" ht="39" customHeight="1" x14ac:dyDescent="0.25">
      <c r="A119" s="16" t="s">
        <v>362</v>
      </c>
      <c r="B119" s="16" t="s">
        <v>364</v>
      </c>
      <c r="C119" s="18" t="s">
        <v>66</v>
      </c>
      <c r="D119" s="17" t="s">
        <v>1129</v>
      </c>
      <c r="E119" s="16" t="s">
        <v>1130</v>
      </c>
    </row>
    <row r="120" spans="1:5" ht="39" customHeight="1" x14ac:dyDescent="0.25">
      <c r="A120" s="16" t="s">
        <v>365</v>
      </c>
      <c r="B120" s="16" t="s">
        <v>138</v>
      </c>
      <c r="C120" s="18" t="s">
        <v>127</v>
      </c>
      <c r="D120" s="17" t="s">
        <v>1131</v>
      </c>
      <c r="E120" s="16" t="s">
        <v>1132</v>
      </c>
    </row>
    <row r="121" spans="1:5" ht="39" customHeight="1" x14ac:dyDescent="0.25">
      <c r="A121" s="16" t="s">
        <v>366</v>
      </c>
      <c r="B121" s="16" t="s">
        <v>153</v>
      </c>
      <c r="C121" s="18" t="s">
        <v>127</v>
      </c>
      <c r="D121" s="17" t="s">
        <v>1133</v>
      </c>
      <c r="E121" s="16" t="s">
        <v>1134</v>
      </c>
    </row>
    <row r="122" spans="1:5" ht="39" customHeight="1" x14ac:dyDescent="0.25">
      <c r="A122" s="16" t="s">
        <v>367</v>
      </c>
      <c r="B122" s="16" t="s">
        <v>156</v>
      </c>
      <c r="C122" s="18" t="s">
        <v>127</v>
      </c>
      <c r="D122" s="17" t="s">
        <v>1135</v>
      </c>
      <c r="E122" s="16" t="s">
        <v>1136</v>
      </c>
    </row>
    <row r="123" spans="1:5" ht="39" customHeight="1" x14ac:dyDescent="0.25">
      <c r="A123" s="16" t="s">
        <v>368</v>
      </c>
      <c r="B123" s="16" t="s">
        <v>126</v>
      </c>
      <c r="C123" s="18" t="s">
        <v>127</v>
      </c>
      <c r="D123" s="17" t="s">
        <v>1137</v>
      </c>
      <c r="E123" s="16" t="s">
        <v>1138</v>
      </c>
    </row>
    <row r="124" spans="1:5" ht="39" customHeight="1" x14ac:dyDescent="0.25">
      <c r="A124" s="16" t="s">
        <v>369</v>
      </c>
      <c r="B124" s="16" t="s">
        <v>160</v>
      </c>
      <c r="C124" s="18" t="s">
        <v>127</v>
      </c>
      <c r="D124" s="17" t="s">
        <v>1139</v>
      </c>
      <c r="E124" s="16" t="s">
        <v>1140</v>
      </c>
    </row>
    <row r="125" spans="1:5" ht="39" customHeight="1" x14ac:dyDescent="0.25">
      <c r="A125" s="16" t="s">
        <v>370</v>
      </c>
      <c r="B125" s="16" t="s">
        <v>371</v>
      </c>
      <c r="C125" s="18" t="s">
        <v>78</v>
      </c>
      <c r="D125" s="17" t="s">
        <v>1141</v>
      </c>
      <c r="E125" s="16" t="s">
        <v>1097</v>
      </c>
    </row>
    <row r="126" spans="1:5" ht="26.1" customHeight="1" x14ac:dyDescent="0.25">
      <c r="A126" s="16" t="s">
        <v>372</v>
      </c>
      <c r="B126" s="16" t="s">
        <v>144</v>
      </c>
      <c r="C126" s="18" t="s">
        <v>78</v>
      </c>
      <c r="D126" s="17" t="s">
        <v>1141</v>
      </c>
      <c r="E126" s="16" t="s">
        <v>1142</v>
      </c>
    </row>
    <row r="127" spans="1:5" ht="51.95" customHeight="1" x14ac:dyDescent="0.25">
      <c r="A127" s="16" t="s">
        <v>373</v>
      </c>
      <c r="B127" s="16" t="s">
        <v>375</v>
      </c>
      <c r="C127" s="18" t="s">
        <v>66</v>
      </c>
      <c r="D127" s="17" t="s">
        <v>1143</v>
      </c>
      <c r="E127" s="16" t="s">
        <v>1144</v>
      </c>
    </row>
    <row r="128" spans="1:5" ht="39" customHeight="1" x14ac:dyDescent="0.25">
      <c r="A128" s="16" t="s">
        <v>376</v>
      </c>
      <c r="B128" s="16" t="s">
        <v>378</v>
      </c>
      <c r="C128" s="18" t="s">
        <v>66</v>
      </c>
      <c r="D128" s="17" t="s">
        <v>1145</v>
      </c>
      <c r="E128" s="16" t="s">
        <v>1146</v>
      </c>
    </row>
    <row r="129" spans="1:5" ht="51.95" customHeight="1" x14ac:dyDescent="0.25">
      <c r="A129" s="16" t="s">
        <v>379</v>
      </c>
      <c r="B129" s="16" t="s">
        <v>381</v>
      </c>
      <c r="C129" s="18" t="s">
        <v>66</v>
      </c>
      <c r="D129" s="17" t="s">
        <v>1147</v>
      </c>
      <c r="E129" s="16" t="s">
        <v>1097</v>
      </c>
    </row>
    <row r="130" spans="1:5" ht="26.1" customHeight="1" x14ac:dyDescent="0.25">
      <c r="A130" s="16" t="s">
        <v>382</v>
      </c>
      <c r="B130" s="16" t="s">
        <v>183</v>
      </c>
      <c r="C130" s="18" t="s">
        <v>66</v>
      </c>
      <c r="D130" s="17" t="s">
        <v>1148</v>
      </c>
      <c r="E130" s="16" t="s">
        <v>1097</v>
      </c>
    </row>
    <row r="131" spans="1:5" ht="39" customHeight="1" x14ac:dyDescent="0.25">
      <c r="A131" s="16" t="s">
        <v>383</v>
      </c>
      <c r="B131" s="16" t="s">
        <v>385</v>
      </c>
      <c r="C131" s="18" t="s">
        <v>78</v>
      </c>
      <c r="D131" s="17" t="s">
        <v>1149</v>
      </c>
      <c r="E131" s="16" t="s">
        <v>1150</v>
      </c>
    </row>
    <row r="132" spans="1:5" ht="26.1" customHeight="1" x14ac:dyDescent="0.25">
      <c r="A132" s="16" t="s">
        <v>386</v>
      </c>
      <c r="B132" s="16" t="s">
        <v>388</v>
      </c>
      <c r="C132" s="18" t="s">
        <v>66</v>
      </c>
      <c r="D132" s="17" t="s">
        <v>1151</v>
      </c>
      <c r="E132" s="16" t="s">
        <v>1152</v>
      </c>
    </row>
    <row r="133" spans="1:5" ht="26.1" customHeight="1" x14ac:dyDescent="0.25">
      <c r="A133" s="16" t="s">
        <v>389</v>
      </c>
      <c r="B133" s="16" t="s">
        <v>391</v>
      </c>
      <c r="C133" s="18" t="s">
        <v>66</v>
      </c>
      <c r="D133" s="17" t="s">
        <v>1153</v>
      </c>
      <c r="E133" s="16" t="s">
        <v>1154</v>
      </c>
    </row>
    <row r="134" spans="1:5" ht="65.099999999999994" customHeight="1" x14ac:dyDescent="0.25">
      <c r="A134" s="16" t="s">
        <v>392</v>
      </c>
      <c r="B134" s="16" t="s">
        <v>394</v>
      </c>
      <c r="C134" s="18" t="s">
        <v>66</v>
      </c>
      <c r="D134" s="17" t="s">
        <v>1155</v>
      </c>
      <c r="E134" s="16" t="s">
        <v>1156</v>
      </c>
    </row>
    <row r="135" spans="1:5" ht="39" customHeight="1" x14ac:dyDescent="0.25">
      <c r="A135" s="16" t="s">
        <v>395</v>
      </c>
      <c r="B135" s="16" t="s">
        <v>397</v>
      </c>
      <c r="C135" s="18" t="s">
        <v>82</v>
      </c>
      <c r="D135" s="17" t="s">
        <v>1033</v>
      </c>
      <c r="E135" s="16" t="s">
        <v>1097</v>
      </c>
    </row>
    <row r="136" spans="1:5" ht="26.1" customHeight="1" x14ac:dyDescent="0.25">
      <c r="A136" s="16" t="s">
        <v>398</v>
      </c>
      <c r="B136" s="16" t="s">
        <v>400</v>
      </c>
      <c r="C136" s="18" t="s">
        <v>82</v>
      </c>
      <c r="D136" s="17" t="s">
        <v>1086</v>
      </c>
      <c r="E136" s="16" t="s">
        <v>1097</v>
      </c>
    </row>
    <row r="137" spans="1:5" ht="24" customHeight="1" x14ac:dyDescent="0.25">
      <c r="A137" s="5" t="s">
        <v>401</v>
      </c>
      <c r="B137" s="5" t="s">
        <v>402</v>
      </c>
      <c r="C137" s="26"/>
      <c r="D137" s="15"/>
      <c r="E137" s="5"/>
    </row>
    <row r="138" spans="1:5" ht="39" customHeight="1" x14ac:dyDescent="0.25">
      <c r="A138" s="16" t="s">
        <v>403</v>
      </c>
      <c r="B138" s="16" t="s">
        <v>405</v>
      </c>
      <c r="C138" s="18" t="s">
        <v>71</v>
      </c>
      <c r="D138" s="17" t="s">
        <v>1094</v>
      </c>
      <c r="E138" s="16" t="s">
        <v>1157</v>
      </c>
    </row>
    <row r="139" spans="1:5" ht="39" customHeight="1" x14ac:dyDescent="0.25">
      <c r="A139" s="16" t="s">
        <v>406</v>
      </c>
      <c r="B139" s="16" t="s">
        <v>260</v>
      </c>
      <c r="C139" s="18" t="s">
        <v>71</v>
      </c>
      <c r="D139" s="17" t="s">
        <v>1158</v>
      </c>
      <c r="E139" s="16" t="s">
        <v>1097</v>
      </c>
    </row>
    <row r="140" spans="1:5" ht="26.1" customHeight="1" x14ac:dyDescent="0.25">
      <c r="A140" s="16" t="s">
        <v>407</v>
      </c>
      <c r="B140" s="16" t="s">
        <v>409</v>
      </c>
      <c r="C140" s="18" t="s">
        <v>82</v>
      </c>
      <c r="D140" s="17" t="s">
        <v>1159</v>
      </c>
      <c r="E140" s="16" t="s">
        <v>1097</v>
      </c>
    </row>
    <row r="141" spans="1:5" ht="24" customHeight="1" x14ac:dyDescent="0.25">
      <c r="A141" s="5" t="s">
        <v>410</v>
      </c>
      <c r="B141" s="5" t="s">
        <v>411</v>
      </c>
      <c r="C141" s="26"/>
      <c r="D141" s="15"/>
      <c r="E141" s="5"/>
    </row>
    <row r="142" spans="1:5" ht="51.95" customHeight="1" x14ac:dyDescent="0.25">
      <c r="A142" s="16" t="s">
        <v>412</v>
      </c>
      <c r="B142" s="16" t="s">
        <v>414</v>
      </c>
      <c r="C142" s="18" t="s">
        <v>71</v>
      </c>
      <c r="D142" s="17" t="s">
        <v>1031</v>
      </c>
      <c r="E142" s="16" t="s">
        <v>1097</v>
      </c>
    </row>
    <row r="143" spans="1:5" ht="51.95" customHeight="1" x14ac:dyDescent="0.25">
      <c r="A143" s="16" t="s">
        <v>415</v>
      </c>
      <c r="B143" s="16" t="s">
        <v>417</v>
      </c>
      <c r="C143" s="18" t="s">
        <v>71</v>
      </c>
      <c r="D143" s="17" t="s">
        <v>1031</v>
      </c>
      <c r="E143" s="16" t="s">
        <v>1097</v>
      </c>
    </row>
    <row r="144" spans="1:5" ht="51.95" customHeight="1" x14ac:dyDescent="0.25">
      <c r="A144" s="16" t="s">
        <v>418</v>
      </c>
      <c r="B144" s="16" t="s">
        <v>420</v>
      </c>
      <c r="C144" s="18" t="s">
        <v>71</v>
      </c>
      <c r="D144" s="17" t="s">
        <v>1031</v>
      </c>
      <c r="E144" s="16" t="s">
        <v>1097</v>
      </c>
    </row>
    <row r="145" spans="1:5" ht="39" customHeight="1" x14ac:dyDescent="0.25">
      <c r="A145" s="16" t="s">
        <v>421</v>
      </c>
      <c r="B145" s="16" t="s">
        <v>423</v>
      </c>
      <c r="C145" s="18" t="s">
        <v>82</v>
      </c>
      <c r="D145" s="17" t="s">
        <v>1159</v>
      </c>
      <c r="E145" s="16" t="s">
        <v>1097</v>
      </c>
    </row>
    <row r="146" spans="1:5" ht="39" customHeight="1" x14ac:dyDescent="0.25">
      <c r="A146" s="16" t="s">
        <v>424</v>
      </c>
      <c r="B146" s="16" t="s">
        <v>426</v>
      </c>
      <c r="C146" s="18" t="s">
        <v>82</v>
      </c>
      <c r="D146" s="17" t="s">
        <v>1025</v>
      </c>
      <c r="E146" s="16" t="s">
        <v>1097</v>
      </c>
    </row>
    <row r="147" spans="1:5" ht="39" customHeight="1" x14ac:dyDescent="0.25">
      <c r="A147" s="16" t="s">
        <v>427</v>
      </c>
      <c r="B147" s="16" t="s">
        <v>429</v>
      </c>
      <c r="C147" s="18" t="s">
        <v>82</v>
      </c>
      <c r="D147" s="17" t="s">
        <v>1047</v>
      </c>
      <c r="E147" s="16" t="s">
        <v>1097</v>
      </c>
    </row>
    <row r="148" spans="1:5" ht="39" customHeight="1" x14ac:dyDescent="0.25">
      <c r="A148" s="16" t="s">
        <v>430</v>
      </c>
      <c r="B148" s="16" t="s">
        <v>432</v>
      </c>
      <c r="C148" s="18" t="s">
        <v>82</v>
      </c>
      <c r="D148" s="17" t="s">
        <v>1033</v>
      </c>
      <c r="E148" s="16" t="s">
        <v>1097</v>
      </c>
    </row>
    <row r="149" spans="1:5" ht="39" customHeight="1" x14ac:dyDescent="0.25">
      <c r="A149" s="16" t="s">
        <v>433</v>
      </c>
      <c r="B149" s="16" t="s">
        <v>435</v>
      </c>
      <c r="C149" s="18" t="s">
        <v>82</v>
      </c>
      <c r="D149" s="17" t="s">
        <v>1035</v>
      </c>
      <c r="E149" s="16" t="s">
        <v>1097</v>
      </c>
    </row>
    <row r="150" spans="1:5" ht="39" customHeight="1" x14ac:dyDescent="0.25">
      <c r="A150" s="16" t="s">
        <v>436</v>
      </c>
      <c r="B150" s="16" t="s">
        <v>438</v>
      </c>
      <c r="C150" s="18" t="s">
        <v>82</v>
      </c>
      <c r="D150" s="17" t="s">
        <v>1035</v>
      </c>
      <c r="E150" s="16" t="s">
        <v>1097</v>
      </c>
    </row>
    <row r="151" spans="1:5" ht="51.95" customHeight="1" x14ac:dyDescent="0.25">
      <c r="A151" s="16" t="s">
        <v>439</v>
      </c>
      <c r="B151" s="16" t="s">
        <v>441</v>
      </c>
      <c r="C151" s="18" t="s">
        <v>82</v>
      </c>
      <c r="D151" s="17" t="s">
        <v>1047</v>
      </c>
      <c r="E151" s="16" t="s">
        <v>1097</v>
      </c>
    </row>
    <row r="152" spans="1:5" ht="51.95" customHeight="1" x14ac:dyDescent="0.25">
      <c r="A152" s="16" t="s">
        <v>442</v>
      </c>
      <c r="B152" s="16" t="s">
        <v>444</v>
      </c>
      <c r="C152" s="18" t="s">
        <v>82</v>
      </c>
      <c r="D152" s="17" t="s">
        <v>1047</v>
      </c>
      <c r="E152" s="16" t="s">
        <v>1097</v>
      </c>
    </row>
    <row r="153" spans="1:5" ht="39" customHeight="1" x14ac:dyDescent="0.25">
      <c r="A153" s="16" t="s">
        <v>445</v>
      </c>
      <c r="B153" s="16" t="s">
        <v>447</v>
      </c>
      <c r="C153" s="18" t="s">
        <v>82</v>
      </c>
      <c r="D153" s="17" t="s">
        <v>1033</v>
      </c>
      <c r="E153" s="16" t="s">
        <v>1097</v>
      </c>
    </row>
    <row r="154" spans="1:5" ht="51.95" customHeight="1" x14ac:dyDescent="0.25">
      <c r="A154" s="16" t="s">
        <v>448</v>
      </c>
      <c r="B154" s="16" t="s">
        <v>450</v>
      </c>
      <c r="C154" s="18" t="s">
        <v>82</v>
      </c>
      <c r="D154" s="17" t="s">
        <v>1033</v>
      </c>
      <c r="E154" s="16" t="s">
        <v>1097</v>
      </c>
    </row>
    <row r="155" spans="1:5" ht="51.95" customHeight="1" x14ac:dyDescent="0.25">
      <c r="A155" s="16" t="s">
        <v>451</v>
      </c>
      <c r="B155" s="16" t="s">
        <v>453</v>
      </c>
      <c r="C155" s="18" t="s">
        <v>82</v>
      </c>
      <c r="D155" s="17" t="s">
        <v>1033</v>
      </c>
      <c r="E155" s="16" t="s">
        <v>1097</v>
      </c>
    </row>
    <row r="156" spans="1:5" ht="24" customHeight="1" x14ac:dyDescent="0.25">
      <c r="A156" s="16" t="s">
        <v>454</v>
      </c>
      <c r="B156" s="16" t="s">
        <v>456</v>
      </c>
      <c r="C156" s="18" t="s">
        <v>82</v>
      </c>
      <c r="D156" s="17" t="s">
        <v>1025</v>
      </c>
      <c r="E156" s="16" t="s">
        <v>1097</v>
      </c>
    </row>
    <row r="157" spans="1:5" ht="24" customHeight="1" x14ac:dyDescent="0.25">
      <c r="A157" s="16" t="s">
        <v>457</v>
      </c>
      <c r="B157" s="16" t="s">
        <v>459</v>
      </c>
      <c r="C157" s="18" t="s">
        <v>82</v>
      </c>
      <c r="D157" s="17" t="s">
        <v>1088</v>
      </c>
      <c r="E157" s="16" t="s">
        <v>1097</v>
      </c>
    </row>
    <row r="158" spans="1:5" ht="39" customHeight="1" x14ac:dyDescent="0.25">
      <c r="A158" s="16" t="s">
        <v>460</v>
      </c>
      <c r="B158" s="16" t="s">
        <v>462</v>
      </c>
      <c r="C158" s="18" t="s">
        <v>82</v>
      </c>
      <c r="D158" s="17" t="s">
        <v>1086</v>
      </c>
      <c r="E158" s="16" t="s">
        <v>1097</v>
      </c>
    </row>
    <row r="159" spans="1:5" ht="39" customHeight="1" x14ac:dyDescent="0.25">
      <c r="A159" s="16" t="s">
        <v>463</v>
      </c>
      <c r="B159" s="16" t="s">
        <v>465</v>
      </c>
      <c r="C159" s="18" t="s">
        <v>82</v>
      </c>
      <c r="D159" s="17" t="s">
        <v>1047</v>
      </c>
      <c r="E159" s="16" t="s">
        <v>1097</v>
      </c>
    </row>
    <row r="160" spans="1:5" ht="26.1" customHeight="1" x14ac:dyDescent="0.25">
      <c r="A160" s="16" t="s">
        <v>466</v>
      </c>
      <c r="B160" s="16" t="s">
        <v>469</v>
      </c>
      <c r="C160" s="18" t="s">
        <v>82</v>
      </c>
      <c r="D160" s="17" t="s">
        <v>1160</v>
      </c>
      <c r="E160" s="16" t="s">
        <v>1161</v>
      </c>
    </row>
    <row r="161" spans="1:5" ht="24" customHeight="1" x14ac:dyDescent="0.25">
      <c r="A161" s="5" t="s">
        <v>470</v>
      </c>
      <c r="B161" s="5" t="s">
        <v>471</v>
      </c>
      <c r="C161" s="26"/>
      <c r="D161" s="15"/>
      <c r="E161" s="5"/>
    </row>
    <row r="162" spans="1:5" ht="24" customHeight="1" x14ac:dyDescent="0.25">
      <c r="A162" s="5" t="s">
        <v>472</v>
      </c>
      <c r="B162" s="5" t="s">
        <v>473</v>
      </c>
      <c r="C162" s="26"/>
      <c r="D162" s="15"/>
      <c r="E162" s="5"/>
    </row>
    <row r="163" spans="1:5" ht="39" customHeight="1" x14ac:dyDescent="0.25">
      <c r="A163" s="16" t="s">
        <v>474</v>
      </c>
      <c r="B163" s="16" t="s">
        <v>476</v>
      </c>
      <c r="C163" s="18" t="s">
        <v>78</v>
      </c>
      <c r="D163" s="17" t="s">
        <v>1162</v>
      </c>
      <c r="E163" s="16" t="s">
        <v>1163</v>
      </c>
    </row>
    <row r="164" spans="1:5" ht="39" customHeight="1" x14ac:dyDescent="0.25">
      <c r="A164" s="16" t="s">
        <v>477</v>
      </c>
      <c r="B164" s="16" t="s">
        <v>479</v>
      </c>
      <c r="C164" s="18" t="s">
        <v>66</v>
      </c>
      <c r="D164" s="17" t="s">
        <v>1164</v>
      </c>
      <c r="E164" s="16" t="s">
        <v>1165</v>
      </c>
    </row>
    <row r="165" spans="1:5" ht="39" customHeight="1" x14ac:dyDescent="0.25">
      <c r="A165" s="16" t="s">
        <v>480</v>
      </c>
      <c r="B165" s="16" t="s">
        <v>482</v>
      </c>
      <c r="C165" s="18" t="s">
        <v>127</v>
      </c>
      <c r="D165" s="17" t="s">
        <v>1166</v>
      </c>
      <c r="E165" s="16" t="s">
        <v>1167</v>
      </c>
    </row>
    <row r="166" spans="1:5" ht="39" customHeight="1" x14ac:dyDescent="0.25">
      <c r="A166" s="16" t="s">
        <v>483</v>
      </c>
      <c r="B166" s="16" t="s">
        <v>485</v>
      </c>
      <c r="C166" s="18" t="s">
        <v>78</v>
      </c>
      <c r="D166" s="17" t="s">
        <v>1168</v>
      </c>
      <c r="E166" s="16" t="s">
        <v>1097</v>
      </c>
    </row>
    <row r="167" spans="1:5" ht="26.1" customHeight="1" x14ac:dyDescent="0.25">
      <c r="A167" s="16" t="s">
        <v>486</v>
      </c>
      <c r="B167" s="16" t="s">
        <v>488</v>
      </c>
      <c r="C167" s="18" t="s">
        <v>71</v>
      </c>
      <c r="D167" s="17" t="s">
        <v>1169</v>
      </c>
      <c r="E167" s="16" t="s">
        <v>1170</v>
      </c>
    </row>
    <row r="168" spans="1:5" ht="26.1" customHeight="1" x14ac:dyDescent="0.25">
      <c r="A168" s="16" t="s">
        <v>489</v>
      </c>
      <c r="B168" s="16" t="s">
        <v>491</v>
      </c>
      <c r="C168" s="18" t="s">
        <v>71</v>
      </c>
      <c r="D168" s="17" t="s">
        <v>1171</v>
      </c>
      <c r="E168" s="16" t="s">
        <v>1172</v>
      </c>
    </row>
    <row r="169" spans="1:5" ht="65.099999999999994" customHeight="1" x14ac:dyDescent="0.25">
      <c r="A169" s="16" t="s">
        <v>492</v>
      </c>
      <c r="B169" s="16" t="s">
        <v>494</v>
      </c>
      <c r="C169" s="18" t="s">
        <v>495</v>
      </c>
      <c r="D169" s="17" t="s">
        <v>1173</v>
      </c>
      <c r="E169" s="16" t="s">
        <v>1174</v>
      </c>
    </row>
    <row r="170" spans="1:5" ht="26.1" customHeight="1" x14ac:dyDescent="0.25">
      <c r="A170" s="16" t="s">
        <v>496</v>
      </c>
      <c r="B170" s="16" t="s">
        <v>498</v>
      </c>
      <c r="C170" s="18" t="s">
        <v>66</v>
      </c>
      <c r="D170" s="17" t="s">
        <v>1175</v>
      </c>
      <c r="E170" s="16" t="s">
        <v>1176</v>
      </c>
    </row>
    <row r="171" spans="1:5" ht="24" customHeight="1" x14ac:dyDescent="0.25">
      <c r="A171" s="5" t="s">
        <v>499</v>
      </c>
      <c r="B171" s="5" t="s">
        <v>500</v>
      </c>
      <c r="C171" s="26"/>
      <c r="D171" s="15"/>
      <c r="E171" s="5"/>
    </row>
    <row r="172" spans="1:5" ht="39" customHeight="1" x14ac:dyDescent="0.25">
      <c r="A172" s="16" t="s">
        <v>501</v>
      </c>
      <c r="B172" s="16" t="s">
        <v>503</v>
      </c>
      <c r="C172" s="18" t="s">
        <v>66</v>
      </c>
      <c r="D172" s="17" t="s">
        <v>1177</v>
      </c>
      <c r="E172" s="16" t="s">
        <v>1097</v>
      </c>
    </row>
    <row r="173" spans="1:5" ht="26.1" customHeight="1" x14ac:dyDescent="0.25">
      <c r="A173" s="16" t="s">
        <v>504</v>
      </c>
      <c r="B173" s="16" t="s">
        <v>506</v>
      </c>
      <c r="C173" s="18" t="s">
        <v>66</v>
      </c>
      <c r="D173" s="17" t="s">
        <v>1178</v>
      </c>
      <c r="E173" s="16" t="s">
        <v>1097</v>
      </c>
    </row>
    <row r="174" spans="1:5" ht="39" customHeight="1" x14ac:dyDescent="0.25">
      <c r="A174" s="16" t="s">
        <v>507</v>
      </c>
      <c r="B174" s="16" t="s">
        <v>509</v>
      </c>
      <c r="C174" s="18" t="s">
        <v>71</v>
      </c>
      <c r="D174" s="17" t="s">
        <v>1159</v>
      </c>
      <c r="E174" s="16" t="s">
        <v>1097</v>
      </c>
    </row>
    <row r="175" spans="1:5" ht="26.1" customHeight="1" x14ac:dyDescent="0.25">
      <c r="A175" s="16" t="s">
        <v>510</v>
      </c>
      <c r="B175" s="16" t="s">
        <v>512</v>
      </c>
      <c r="C175" s="18" t="s">
        <v>82</v>
      </c>
      <c r="D175" s="17" t="s">
        <v>1025</v>
      </c>
      <c r="E175" s="16" t="s">
        <v>1097</v>
      </c>
    </row>
    <row r="176" spans="1:5" ht="26.1" customHeight="1" x14ac:dyDescent="0.25">
      <c r="A176" s="5" t="s">
        <v>513</v>
      </c>
      <c r="B176" s="5" t="s">
        <v>514</v>
      </c>
      <c r="C176" s="26"/>
      <c r="D176" s="15"/>
      <c r="E176" s="5"/>
    </row>
    <row r="177" spans="1:5" ht="24" customHeight="1" x14ac:dyDescent="0.25">
      <c r="A177" s="16" t="s">
        <v>515</v>
      </c>
      <c r="B177" s="16" t="s">
        <v>517</v>
      </c>
      <c r="C177" s="18" t="s">
        <v>82</v>
      </c>
      <c r="D177" s="17" t="s">
        <v>1035</v>
      </c>
      <c r="E177" s="16" t="s">
        <v>1097</v>
      </c>
    </row>
    <row r="178" spans="1:5" ht="26.1" customHeight="1" x14ac:dyDescent="0.25">
      <c r="A178" s="16" t="s">
        <v>518</v>
      </c>
      <c r="B178" s="16" t="s">
        <v>520</v>
      </c>
      <c r="C178" s="18" t="s">
        <v>82</v>
      </c>
      <c r="D178" s="17" t="s">
        <v>1047</v>
      </c>
      <c r="E178" s="16" t="s">
        <v>1097</v>
      </c>
    </row>
    <row r="179" spans="1:5" ht="26.1" customHeight="1" x14ac:dyDescent="0.25">
      <c r="A179" s="16" t="s">
        <v>521</v>
      </c>
      <c r="B179" s="16" t="s">
        <v>523</v>
      </c>
      <c r="C179" s="18" t="s">
        <v>82</v>
      </c>
      <c r="D179" s="17" t="s">
        <v>1086</v>
      </c>
      <c r="E179" s="16" t="s">
        <v>1097</v>
      </c>
    </row>
    <row r="180" spans="1:5" ht="51.95" customHeight="1" x14ac:dyDescent="0.25">
      <c r="A180" s="16" t="s">
        <v>524</v>
      </c>
      <c r="B180" s="16" t="s">
        <v>526</v>
      </c>
      <c r="C180" s="18" t="s">
        <v>82</v>
      </c>
      <c r="D180" s="17" t="s">
        <v>1035</v>
      </c>
      <c r="E180" s="16" t="s">
        <v>1179</v>
      </c>
    </row>
    <row r="181" spans="1:5" ht="26.1" customHeight="1" x14ac:dyDescent="0.25">
      <c r="A181" s="16" t="s">
        <v>527</v>
      </c>
      <c r="B181" s="16" t="s">
        <v>529</v>
      </c>
      <c r="C181" s="18" t="s">
        <v>82</v>
      </c>
      <c r="D181" s="17" t="s">
        <v>1086</v>
      </c>
      <c r="E181" s="16" t="s">
        <v>1097</v>
      </c>
    </row>
    <row r="182" spans="1:5" ht="26.1" customHeight="1" x14ac:dyDescent="0.25">
      <c r="A182" s="16" t="s">
        <v>530</v>
      </c>
      <c r="B182" s="16" t="s">
        <v>532</v>
      </c>
      <c r="C182" s="18" t="s">
        <v>82</v>
      </c>
      <c r="D182" s="17" t="s">
        <v>1086</v>
      </c>
      <c r="E182" s="16" t="s">
        <v>1097</v>
      </c>
    </row>
    <row r="183" spans="1:5" ht="39" customHeight="1" x14ac:dyDescent="0.25">
      <c r="A183" s="16" t="s">
        <v>533</v>
      </c>
      <c r="B183" s="16" t="s">
        <v>535</v>
      </c>
      <c r="C183" s="18" t="s">
        <v>71</v>
      </c>
      <c r="D183" s="17" t="s">
        <v>1180</v>
      </c>
      <c r="E183" s="16" t="s">
        <v>1181</v>
      </c>
    </row>
    <row r="184" spans="1:5" ht="39" customHeight="1" x14ac:dyDescent="0.25">
      <c r="A184" s="16" t="s">
        <v>536</v>
      </c>
      <c r="B184" s="16" t="s">
        <v>538</v>
      </c>
      <c r="C184" s="18" t="s">
        <v>71</v>
      </c>
      <c r="D184" s="17" t="s">
        <v>1182</v>
      </c>
      <c r="E184" s="16" t="s">
        <v>1097</v>
      </c>
    </row>
    <row r="185" spans="1:5" ht="39" customHeight="1" x14ac:dyDescent="0.25">
      <c r="A185" s="16" t="s">
        <v>539</v>
      </c>
      <c r="B185" s="16" t="s">
        <v>541</v>
      </c>
      <c r="C185" s="18" t="s">
        <v>71</v>
      </c>
      <c r="D185" s="17" t="s">
        <v>1183</v>
      </c>
      <c r="E185" s="16" t="s">
        <v>1097</v>
      </c>
    </row>
    <row r="186" spans="1:5" ht="39" customHeight="1" x14ac:dyDescent="0.25">
      <c r="A186" s="16" t="s">
        <v>542</v>
      </c>
      <c r="B186" s="16" t="s">
        <v>544</v>
      </c>
      <c r="C186" s="18" t="s">
        <v>82</v>
      </c>
      <c r="D186" s="17" t="s">
        <v>1047</v>
      </c>
      <c r="E186" s="16" t="s">
        <v>1184</v>
      </c>
    </row>
    <row r="187" spans="1:5" ht="26.1" customHeight="1" x14ac:dyDescent="0.25">
      <c r="A187" s="16" t="s">
        <v>545</v>
      </c>
      <c r="B187" s="16" t="s">
        <v>547</v>
      </c>
      <c r="C187" s="18" t="s">
        <v>82</v>
      </c>
      <c r="D187" s="17" t="s">
        <v>1047</v>
      </c>
      <c r="E187" s="16" t="s">
        <v>1185</v>
      </c>
    </row>
    <row r="188" spans="1:5" ht="26.1" customHeight="1" x14ac:dyDescent="0.25">
      <c r="A188" s="16" t="s">
        <v>548</v>
      </c>
      <c r="B188" s="16" t="s">
        <v>550</v>
      </c>
      <c r="C188" s="18" t="s">
        <v>82</v>
      </c>
      <c r="D188" s="17" t="s">
        <v>1035</v>
      </c>
      <c r="E188" s="16" t="s">
        <v>1186</v>
      </c>
    </row>
    <row r="189" spans="1:5" ht="26.1" customHeight="1" x14ac:dyDescent="0.25">
      <c r="A189" s="16" t="s">
        <v>551</v>
      </c>
      <c r="B189" s="16" t="s">
        <v>553</v>
      </c>
      <c r="C189" s="18" t="s">
        <v>71</v>
      </c>
      <c r="D189" s="17" t="s">
        <v>1159</v>
      </c>
      <c r="E189" s="16" t="s">
        <v>1187</v>
      </c>
    </row>
    <row r="190" spans="1:5" ht="24" customHeight="1" x14ac:dyDescent="0.25">
      <c r="A190" s="5" t="s">
        <v>25</v>
      </c>
      <c r="B190" s="5" t="s">
        <v>26</v>
      </c>
      <c r="C190" s="26"/>
      <c r="D190" s="15"/>
      <c r="E190" s="5"/>
    </row>
    <row r="191" spans="1:5" ht="24" customHeight="1" x14ac:dyDescent="0.25">
      <c r="A191" s="5" t="s">
        <v>554</v>
      </c>
      <c r="B191" s="5" t="s">
        <v>555</v>
      </c>
      <c r="C191" s="26"/>
      <c r="D191" s="15"/>
      <c r="E191" s="5"/>
    </row>
    <row r="192" spans="1:5" ht="39" customHeight="1" x14ac:dyDescent="0.25">
      <c r="A192" s="16" t="s">
        <v>556</v>
      </c>
      <c r="B192" s="16" t="s">
        <v>558</v>
      </c>
      <c r="C192" s="18" t="s">
        <v>66</v>
      </c>
      <c r="D192" s="17" t="s">
        <v>1188</v>
      </c>
      <c r="E192" s="16" t="s">
        <v>1189</v>
      </c>
    </row>
    <row r="193" spans="1:5" ht="39" customHeight="1" x14ac:dyDescent="0.25">
      <c r="A193" s="16" t="s">
        <v>559</v>
      </c>
      <c r="B193" s="16" t="s">
        <v>561</v>
      </c>
      <c r="C193" s="18" t="s">
        <v>78</v>
      </c>
      <c r="D193" s="17" t="s">
        <v>1190</v>
      </c>
      <c r="E193" s="16" t="s">
        <v>1191</v>
      </c>
    </row>
    <row r="194" spans="1:5" ht="51.95" customHeight="1" x14ac:dyDescent="0.25">
      <c r="A194" s="16" t="s">
        <v>562</v>
      </c>
      <c r="B194" s="16" t="s">
        <v>134</v>
      </c>
      <c r="C194" s="18" t="s">
        <v>66</v>
      </c>
      <c r="D194" s="17" t="s">
        <v>1192</v>
      </c>
      <c r="E194" s="16" t="s">
        <v>1193</v>
      </c>
    </row>
    <row r="195" spans="1:5" ht="39" customHeight="1" x14ac:dyDescent="0.25">
      <c r="A195" s="16" t="s">
        <v>563</v>
      </c>
      <c r="B195" s="16" t="s">
        <v>565</v>
      </c>
      <c r="C195" s="18" t="s">
        <v>127</v>
      </c>
      <c r="D195" s="17" t="s">
        <v>1194</v>
      </c>
      <c r="E195" s="16" t="s">
        <v>1195</v>
      </c>
    </row>
    <row r="196" spans="1:5" ht="39" customHeight="1" x14ac:dyDescent="0.25">
      <c r="A196" s="16" t="s">
        <v>566</v>
      </c>
      <c r="B196" s="16" t="s">
        <v>156</v>
      </c>
      <c r="C196" s="18" t="s">
        <v>127</v>
      </c>
      <c r="D196" s="17" t="s">
        <v>1196</v>
      </c>
      <c r="E196" s="16" t="s">
        <v>1197</v>
      </c>
    </row>
    <row r="197" spans="1:5" ht="39" customHeight="1" x14ac:dyDescent="0.25">
      <c r="A197" s="16" t="s">
        <v>567</v>
      </c>
      <c r="B197" s="16" t="s">
        <v>138</v>
      </c>
      <c r="C197" s="18" t="s">
        <v>127</v>
      </c>
      <c r="D197" s="17" t="s">
        <v>1198</v>
      </c>
      <c r="E197" s="16" t="s">
        <v>1199</v>
      </c>
    </row>
    <row r="198" spans="1:5" ht="24" customHeight="1" x14ac:dyDescent="0.25">
      <c r="A198" s="16" t="s">
        <v>568</v>
      </c>
      <c r="B198" s="16" t="s">
        <v>570</v>
      </c>
      <c r="C198" s="18" t="s">
        <v>82</v>
      </c>
      <c r="D198" s="17" t="s">
        <v>1031</v>
      </c>
      <c r="E198" s="16" t="s">
        <v>1097</v>
      </c>
    </row>
    <row r="199" spans="1:5" ht="26.1" customHeight="1" x14ac:dyDescent="0.25">
      <c r="A199" s="16" t="s">
        <v>571</v>
      </c>
      <c r="B199" s="16" t="s">
        <v>573</v>
      </c>
      <c r="C199" s="18" t="s">
        <v>66</v>
      </c>
      <c r="D199" s="17" t="s">
        <v>1200</v>
      </c>
      <c r="E199" s="16" t="s">
        <v>1201</v>
      </c>
    </row>
    <row r="200" spans="1:5" ht="24" customHeight="1" x14ac:dyDescent="0.25">
      <c r="A200" s="16" t="s">
        <v>574</v>
      </c>
      <c r="B200" s="16" t="s">
        <v>576</v>
      </c>
      <c r="C200" s="18" t="s">
        <v>78</v>
      </c>
      <c r="D200" s="17" t="s">
        <v>1202</v>
      </c>
      <c r="E200" s="16" t="s">
        <v>1097</v>
      </c>
    </row>
    <row r="201" spans="1:5" ht="26.1" customHeight="1" x14ac:dyDescent="0.25">
      <c r="A201" s="16" t="s">
        <v>577</v>
      </c>
      <c r="B201" s="16" t="s">
        <v>579</v>
      </c>
      <c r="C201" s="18" t="s">
        <v>66</v>
      </c>
      <c r="D201" s="17" t="s">
        <v>1203</v>
      </c>
      <c r="E201" s="16" t="s">
        <v>1204</v>
      </c>
    </row>
    <row r="202" spans="1:5" ht="51.95" customHeight="1" x14ac:dyDescent="0.25">
      <c r="A202" s="16" t="s">
        <v>580</v>
      </c>
      <c r="B202" s="16" t="s">
        <v>582</v>
      </c>
      <c r="C202" s="18" t="s">
        <v>66</v>
      </c>
      <c r="D202" s="17" t="s">
        <v>1205</v>
      </c>
      <c r="E202" s="16" t="s">
        <v>1206</v>
      </c>
    </row>
    <row r="203" spans="1:5" ht="26.1" customHeight="1" x14ac:dyDescent="0.25">
      <c r="A203" s="16" t="s">
        <v>583</v>
      </c>
      <c r="B203" s="16" t="s">
        <v>585</v>
      </c>
      <c r="C203" s="18" t="s">
        <v>66</v>
      </c>
      <c r="D203" s="17" t="s">
        <v>1207</v>
      </c>
      <c r="E203" s="16" t="s">
        <v>1097</v>
      </c>
    </row>
    <row r="204" spans="1:5" ht="24" customHeight="1" x14ac:dyDescent="0.25">
      <c r="A204" s="16" t="s">
        <v>586</v>
      </c>
      <c r="B204" s="16" t="s">
        <v>588</v>
      </c>
      <c r="C204" s="18" t="s">
        <v>78</v>
      </c>
      <c r="D204" s="17" t="s">
        <v>1208</v>
      </c>
      <c r="E204" s="16" t="s">
        <v>1209</v>
      </c>
    </row>
    <row r="205" spans="1:5" ht="26.1" customHeight="1" x14ac:dyDescent="0.25">
      <c r="A205" s="16" t="s">
        <v>589</v>
      </c>
      <c r="B205" s="16" t="s">
        <v>591</v>
      </c>
      <c r="C205" s="18" t="s">
        <v>82</v>
      </c>
      <c r="D205" s="17" t="s">
        <v>1210</v>
      </c>
      <c r="E205" s="16" t="s">
        <v>1097</v>
      </c>
    </row>
    <row r="206" spans="1:5" ht="24" customHeight="1" x14ac:dyDescent="0.25">
      <c r="A206" s="16" t="s">
        <v>592</v>
      </c>
      <c r="B206" s="16" t="s">
        <v>594</v>
      </c>
      <c r="C206" s="18" t="s">
        <v>78</v>
      </c>
      <c r="D206" s="17" t="s">
        <v>1211</v>
      </c>
      <c r="E206" s="16" t="s">
        <v>1212</v>
      </c>
    </row>
    <row r="207" spans="1:5" ht="26.1" customHeight="1" x14ac:dyDescent="0.25">
      <c r="A207" s="16" t="s">
        <v>595</v>
      </c>
      <c r="B207" s="16" t="s">
        <v>597</v>
      </c>
      <c r="C207" s="18" t="s">
        <v>82</v>
      </c>
      <c r="D207" s="17" t="s">
        <v>1033</v>
      </c>
      <c r="E207" s="16" t="s">
        <v>1161</v>
      </c>
    </row>
    <row r="208" spans="1:5" ht="26.1" customHeight="1" x14ac:dyDescent="0.25">
      <c r="A208" s="16" t="s">
        <v>598</v>
      </c>
      <c r="B208" s="16" t="s">
        <v>600</v>
      </c>
      <c r="C208" s="18" t="s">
        <v>78</v>
      </c>
      <c r="D208" s="17" t="s">
        <v>1213</v>
      </c>
      <c r="E208" s="16" t="s">
        <v>1214</v>
      </c>
    </row>
    <row r="209" spans="1:5" ht="24" customHeight="1" x14ac:dyDescent="0.25">
      <c r="A209" s="5" t="s">
        <v>601</v>
      </c>
      <c r="B209" s="5" t="s">
        <v>602</v>
      </c>
      <c r="C209" s="26"/>
      <c r="D209" s="15"/>
      <c r="E209" s="5"/>
    </row>
    <row r="210" spans="1:5" ht="26.1" customHeight="1" x14ac:dyDescent="0.25">
      <c r="A210" s="16" t="s">
        <v>603</v>
      </c>
      <c r="B210" s="16" t="s">
        <v>605</v>
      </c>
      <c r="C210" s="18" t="s">
        <v>71</v>
      </c>
      <c r="D210" s="17" t="s">
        <v>1215</v>
      </c>
      <c r="E210" s="16" t="s">
        <v>1097</v>
      </c>
    </row>
    <row r="211" spans="1:5" ht="24" customHeight="1" x14ac:dyDescent="0.25">
      <c r="A211" s="16" t="s">
        <v>606</v>
      </c>
      <c r="B211" s="16" t="s">
        <v>608</v>
      </c>
      <c r="C211" s="18" t="s">
        <v>127</v>
      </c>
      <c r="D211" s="17" t="s">
        <v>1216</v>
      </c>
      <c r="E211" s="16" t="s">
        <v>1217</v>
      </c>
    </row>
    <row r="212" spans="1:5" ht="26.1" customHeight="1" x14ac:dyDescent="0.25">
      <c r="A212" s="16" t="s">
        <v>609</v>
      </c>
      <c r="B212" s="16" t="s">
        <v>610</v>
      </c>
      <c r="C212" s="18" t="s">
        <v>71</v>
      </c>
      <c r="D212" s="17" t="s">
        <v>1218</v>
      </c>
      <c r="E212" s="16" t="s">
        <v>1097</v>
      </c>
    </row>
    <row r="213" spans="1:5" ht="24" customHeight="1" x14ac:dyDescent="0.25">
      <c r="A213" s="16" t="s">
        <v>611</v>
      </c>
      <c r="B213" s="16" t="s">
        <v>613</v>
      </c>
      <c r="C213" s="18" t="s">
        <v>71</v>
      </c>
      <c r="D213" s="17" t="s">
        <v>1219</v>
      </c>
      <c r="E213" s="16" t="s">
        <v>1220</v>
      </c>
    </row>
    <row r="214" spans="1:5" ht="39" customHeight="1" x14ac:dyDescent="0.25">
      <c r="A214" s="16" t="s">
        <v>614</v>
      </c>
      <c r="B214" s="16" t="s">
        <v>509</v>
      </c>
      <c r="C214" s="18" t="s">
        <v>71</v>
      </c>
      <c r="D214" s="17" t="s">
        <v>1221</v>
      </c>
      <c r="E214" s="16" t="s">
        <v>1222</v>
      </c>
    </row>
    <row r="215" spans="1:5" ht="26.1" customHeight="1" x14ac:dyDescent="0.25">
      <c r="A215" s="16" t="s">
        <v>615</v>
      </c>
      <c r="B215" s="16" t="s">
        <v>512</v>
      </c>
      <c r="C215" s="18" t="s">
        <v>82</v>
      </c>
      <c r="D215" s="17" t="s">
        <v>1086</v>
      </c>
      <c r="E215" s="16" t="s">
        <v>1097</v>
      </c>
    </row>
    <row r="216" spans="1:5" ht="26.1" customHeight="1" x14ac:dyDescent="0.25">
      <c r="A216" s="16" t="s">
        <v>616</v>
      </c>
      <c r="B216" s="16" t="s">
        <v>550</v>
      </c>
      <c r="C216" s="18" t="s">
        <v>82</v>
      </c>
      <c r="D216" s="17" t="s">
        <v>1086</v>
      </c>
      <c r="E216" s="16" t="s">
        <v>1034</v>
      </c>
    </row>
    <row r="217" spans="1:5" ht="51.95" customHeight="1" x14ac:dyDescent="0.25">
      <c r="A217" s="16" t="s">
        <v>617</v>
      </c>
      <c r="B217" s="16" t="s">
        <v>619</v>
      </c>
      <c r="C217" s="18" t="s">
        <v>66</v>
      </c>
      <c r="D217" s="17" t="s">
        <v>1223</v>
      </c>
      <c r="E217" s="16" t="s">
        <v>1097</v>
      </c>
    </row>
    <row r="218" spans="1:5" ht="24" customHeight="1" x14ac:dyDescent="0.25">
      <c r="A218" s="5" t="s">
        <v>620</v>
      </c>
      <c r="B218" s="5" t="s">
        <v>621</v>
      </c>
      <c r="C218" s="26"/>
      <c r="D218" s="15"/>
      <c r="E218" s="5"/>
    </row>
    <row r="219" spans="1:5" ht="26.1" customHeight="1" x14ac:dyDescent="0.25">
      <c r="A219" s="16" t="s">
        <v>622</v>
      </c>
      <c r="B219" s="16" t="s">
        <v>624</v>
      </c>
      <c r="C219" s="18" t="s">
        <v>495</v>
      </c>
      <c r="D219" s="17" t="s">
        <v>1224</v>
      </c>
      <c r="E219" s="16" t="s">
        <v>1225</v>
      </c>
    </row>
    <row r="220" spans="1:5" ht="39" customHeight="1" x14ac:dyDescent="0.25">
      <c r="A220" s="16" t="s">
        <v>625</v>
      </c>
      <c r="B220" s="16" t="s">
        <v>627</v>
      </c>
      <c r="C220" s="18" t="s">
        <v>66</v>
      </c>
      <c r="D220" s="17" t="s">
        <v>1226</v>
      </c>
      <c r="E220" s="16" t="s">
        <v>1097</v>
      </c>
    </row>
    <row r="221" spans="1:5" ht="24" customHeight="1" x14ac:dyDescent="0.25">
      <c r="A221" s="16" t="s">
        <v>628</v>
      </c>
      <c r="B221" s="16" t="s">
        <v>630</v>
      </c>
      <c r="C221" s="18" t="s">
        <v>66</v>
      </c>
      <c r="D221" s="17" t="s">
        <v>1227</v>
      </c>
      <c r="E221" s="16" t="s">
        <v>1097</v>
      </c>
    </row>
    <row r="222" spans="1:5" ht="24" customHeight="1" x14ac:dyDescent="0.25">
      <c r="A222" s="5" t="s">
        <v>27</v>
      </c>
      <c r="B222" s="5" t="s">
        <v>28</v>
      </c>
      <c r="C222" s="26"/>
      <c r="D222" s="15"/>
      <c r="E222" s="5"/>
    </row>
    <row r="223" spans="1:5" ht="24" customHeight="1" x14ac:dyDescent="0.25">
      <c r="A223" s="5" t="s">
        <v>631</v>
      </c>
      <c r="B223" s="5" t="s">
        <v>248</v>
      </c>
      <c r="C223" s="26"/>
      <c r="D223" s="15"/>
      <c r="E223" s="5"/>
    </row>
    <row r="224" spans="1:5" ht="39" customHeight="1" x14ac:dyDescent="0.25">
      <c r="A224" s="16" t="s">
        <v>632</v>
      </c>
      <c r="B224" s="16" t="s">
        <v>634</v>
      </c>
      <c r="C224" s="18" t="s">
        <v>71</v>
      </c>
      <c r="D224" s="17" t="s">
        <v>1228</v>
      </c>
      <c r="E224" s="16" t="s">
        <v>1097</v>
      </c>
    </row>
    <row r="225" spans="1:5" ht="39" customHeight="1" x14ac:dyDescent="0.25">
      <c r="A225" s="16" t="s">
        <v>635</v>
      </c>
      <c r="B225" s="16" t="s">
        <v>637</v>
      </c>
      <c r="C225" s="18" t="s">
        <v>82</v>
      </c>
      <c r="D225" s="17" t="s">
        <v>1229</v>
      </c>
      <c r="E225" s="16" t="s">
        <v>1097</v>
      </c>
    </row>
    <row r="226" spans="1:5" ht="39" customHeight="1" x14ac:dyDescent="0.25">
      <c r="A226" s="16" t="s">
        <v>638</v>
      </c>
      <c r="B226" s="16" t="s">
        <v>538</v>
      </c>
      <c r="C226" s="18" t="s">
        <v>71</v>
      </c>
      <c r="D226" s="17" t="s">
        <v>1230</v>
      </c>
      <c r="E226" s="16" t="s">
        <v>1231</v>
      </c>
    </row>
    <row r="227" spans="1:5" ht="39" customHeight="1" x14ac:dyDescent="0.25">
      <c r="A227" s="16" t="s">
        <v>639</v>
      </c>
      <c r="B227" s="16" t="s">
        <v>263</v>
      </c>
      <c r="C227" s="18" t="s">
        <v>71</v>
      </c>
      <c r="D227" s="17" t="s">
        <v>1232</v>
      </c>
      <c r="E227" s="16" t="s">
        <v>1233</v>
      </c>
    </row>
    <row r="228" spans="1:5" ht="51.95" customHeight="1" x14ac:dyDescent="0.25">
      <c r="A228" s="16" t="s">
        <v>640</v>
      </c>
      <c r="B228" s="16" t="s">
        <v>642</v>
      </c>
      <c r="C228" s="18" t="s">
        <v>82</v>
      </c>
      <c r="D228" s="17" t="s">
        <v>1086</v>
      </c>
      <c r="E228" s="16" t="s">
        <v>1097</v>
      </c>
    </row>
    <row r="229" spans="1:5" ht="24" customHeight="1" x14ac:dyDescent="0.25">
      <c r="A229" s="5" t="s">
        <v>643</v>
      </c>
      <c r="B229" s="5" t="s">
        <v>278</v>
      </c>
      <c r="C229" s="26"/>
      <c r="D229" s="15"/>
      <c r="E229" s="5"/>
    </row>
    <row r="230" spans="1:5" ht="39" customHeight="1" x14ac:dyDescent="0.25">
      <c r="A230" s="16" t="s">
        <v>644</v>
      </c>
      <c r="B230" s="16" t="s">
        <v>646</v>
      </c>
      <c r="C230" s="18" t="s">
        <v>71</v>
      </c>
      <c r="D230" s="17" t="s">
        <v>1234</v>
      </c>
      <c r="E230" s="16" t="s">
        <v>1097</v>
      </c>
    </row>
    <row r="231" spans="1:5" ht="39" customHeight="1" x14ac:dyDescent="0.25">
      <c r="A231" s="16" t="s">
        <v>647</v>
      </c>
      <c r="B231" s="16" t="s">
        <v>649</v>
      </c>
      <c r="C231" s="18" t="s">
        <v>71</v>
      </c>
      <c r="D231" s="17" t="s">
        <v>1235</v>
      </c>
      <c r="E231" s="16" t="s">
        <v>1097</v>
      </c>
    </row>
    <row r="232" spans="1:5" ht="39" customHeight="1" x14ac:dyDescent="0.25">
      <c r="A232" s="16" t="s">
        <v>650</v>
      </c>
      <c r="B232" s="16" t="s">
        <v>652</v>
      </c>
      <c r="C232" s="18" t="s">
        <v>82</v>
      </c>
      <c r="D232" s="17" t="s">
        <v>1035</v>
      </c>
      <c r="E232" s="16" t="s">
        <v>1097</v>
      </c>
    </row>
    <row r="233" spans="1:5" ht="51.95" customHeight="1" x14ac:dyDescent="0.25">
      <c r="A233" s="16" t="s">
        <v>653</v>
      </c>
      <c r="B233" s="16" t="s">
        <v>655</v>
      </c>
      <c r="C233" s="18" t="s">
        <v>82</v>
      </c>
      <c r="D233" s="17" t="s">
        <v>1035</v>
      </c>
      <c r="E233" s="16" t="s">
        <v>1097</v>
      </c>
    </row>
    <row r="234" spans="1:5" ht="26.1" customHeight="1" x14ac:dyDescent="0.25">
      <c r="A234" s="16" t="s">
        <v>656</v>
      </c>
      <c r="B234" s="16" t="s">
        <v>658</v>
      </c>
      <c r="C234" s="18" t="s">
        <v>71</v>
      </c>
      <c r="D234" s="17" t="s">
        <v>1236</v>
      </c>
      <c r="E234" s="16" t="s">
        <v>1097</v>
      </c>
    </row>
    <row r="235" spans="1:5" ht="39" customHeight="1" x14ac:dyDescent="0.25">
      <c r="A235" s="16" t="s">
        <v>659</v>
      </c>
      <c r="B235" s="16" t="s">
        <v>661</v>
      </c>
      <c r="C235" s="18" t="s">
        <v>82</v>
      </c>
      <c r="D235" s="17" t="s">
        <v>1035</v>
      </c>
      <c r="E235" s="16" t="s">
        <v>1097</v>
      </c>
    </row>
    <row r="236" spans="1:5" ht="39" customHeight="1" x14ac:dyDescent="0.25">
      <c r="A236" s="16" t="s">
        <v>662</v>
      </c>
      <c r="B236" s="16" t="s">
        <v>664</v>
      </c>
      <c r="C236" s="18" t="s">
        <v>82</v>
      </c>
      <c r="D236" s="17" t="s">
        <v>1088</v>
      </c>
      <c r="E236" s="16" t="s">
        <v>1097</v>
      </c>
    </row>
    <row r="237" spans="1:5" ht="24" customHeight="1" x14ac:dyDescent="0.25">
      <c r="A237" s="5" t="s">
        <v>29</v>
      </c>
      <c r="B237" s="5" t="s">
        <v>30</v>
      </c>
      <c r="C237" s="26"/>
      <c r="D237" s="15"/>
      <c r="E237" s="5"/>
    </row>
    <row r="238" spans="1:5" ht="24" customHeight="1" x14ac:dyDescent="0.25">
      <c r="A238" s="16" t="s">
        <v>665</v>
      </c>
      <c r="B238" s="16" t="s">
        <v>667</v>
      </c>
      <c r="C238" s="18" t="s">
        <v>82</v>
      </c>
      <c r="D238" s="17" t="s">
        <v>1086</v>
      </c>
      <c r="E238" s="16" t="s">
        <v>1097</v>
      </c>
    </row>
    <row r="239" spans="1:5" ht="26.1" customHeight="1" x14ac:dyDescent="0.25">
      <c r="A239" s="16" t="s">
        <v>668</v>
      </c>
      <c r="B239" s="16" t="s">
        <v>532</v>
      </c>
      <c r="C239" s="18" t="s">
        <v>82</v>
      </c>
      <c r="D239" s="17" t="s">
        <v>1237</v>
      </c>
      <c r="E239" s="16" t="s">
        <v>1097</v>
      </c>
    </row>
    <row r="240" spans="1:5" ht="26.1" customHeight="1" x14ac:dyDescent="0.25">
      <c r="A240" s="16" t="s">
        <v>669</v>
      </c>
      <c r="B240" s="16" t="s">
        <v>671</v>
      </c>
      <c r="C240" s="18" t="s">
        <v>82</v>
      </c>
      <c r="D240" s="17" t="s">
        <v>1033</v>
      </c>
      <c r="E240" s="16" t="s">
        <v>1097</v>
      </c>
    </row>
    <row r="241" spans="1:5" ht="24" customHeight="1" x14ac:dyDescent="0.25">
      <c r="A241" s="5" t="s">
        <v>31</v>
      </c>
      <c r="B241" s="5" t="s">
        <v>32</v>
      </c>
      <c r="C241" s="26"/>
      <c r="D241" s="15"/>
      <c r="E241" s="5"/>
    </row>
    <row r="242" spans="1:5" ht="24" customHeight="1" x14ac:dyDescent="0.25">
      <c r="A242" s="5" t="s">
        <v>33</v>
      </c>
      <c r="B242" s="5" t="s">
        <v>16</v>
      </c>
      <c r="C242" s="26"/>
      <c r="D242" s="15"/>
      <c r="E242" s="5"/>
    </row>
    <row r="243" spans="1:5" ht="24" customHeight="1" x14ac:dyDescent="0.25">
      <c r="A243" s="16" t="s">
        <v>672</v>
      </c>
      <c r="B243" s="16" t="s">
        <v>70</v>
      </c>
      <c r="C243" s="18" t="s">
        <v>71</v>
      </c>
      <c r="D243" s="17" t="s">
        <v>1238</v>
      </c>
      <c r="E243" s="16" t="s">
        <v>1239</v>
      </c>
    </row>
    <row r="244" spans="1:5" ht="39" customHeight="1" x14ac:dyDescent="0.25">
      <c r="A244" s="16" t="s">
        <v>673</v>
      </c>
      <c r="B244" s="16" t="s">
        <v>77</v>
      </c>
      <c r="C244" s="18" t="s">
        <v>78</v>
      </c>
      <c r="D244" s="17" t="s">
        <v>1240</v>
      </c>
      <c r="E244" s="16" t="s">
        <v>1241</v>
      </c>
    </row>
    <row r="245" spans="1:5" ht="26.1" customHeight="1" x14ac:dyDescent="0.25">
      <c r="A245" s="16" t="s">
        <v>674</v>
      </c>
      <c r="B245" s="16" t="s">
        <v>676</v>
      </c>
      <c r="C245" s="18" t="s">
        <v>66</v>
      </c>
      <c r="D245" s="17" t="s">
        <v>1242</v>
      </c>
      <c r="E245" s="16" t="s">
        <v>1243</v>
      </c>
    </row>
    <row r="246" spans="1:5" ht="24" customHeight="1" x14ac:dyDescent="0.25">
      <c r="A246" s="16" t="s">
        <v>677</v>
      </c>
      <c r="B246" s="16" t="s">
        <v>679</v>
      </c>
      <c r="C246" s="18" t="s">
        <v>66</v>
      </c>
      <c r="D246" s="17" t="s">
        <v>1244</v>
      </c>
      <c r="E246" s="16" t="s">
        <v>1245</v>
      </c>
    </row>
    <row r="247" spans="1:5" ht="24" customHeight="1" x14ac:dyDescent="0.25">
      <c r="A247" s="16" t="s">
        <v>680</v>
      </c>
      <c r="B247" s="16" t="s">
        <v>89</v>
      </c>
      <c r="C247" s="18" t="s">
        <v>82</v>
      </c>
      <c r="D247" s="17" t="s">
        <v>1246</v>
      </c>
      <c r="E247" s="16" t="s">
        <v>1034</v>
      </c>
    </row>
    <row r="248" spans="1:5" ht="26.1" customHeight="1" x14ac:dyDescent="0.25">
      <c r="A248" s="16" t="s">
        <v>681</v>
      </c>
      <c r="B248" s="16" t="s">
        <v>92</v>
      </c>
      <c r="C248" s="18" t="s">
        <v>71</v>
      </c>
      <c r="D248" s="17" t="s">
        <v>1183</v>
      </c>
      <c r="E248" s="16" t="s">
        <v>1034</v>
      </c>
    </row>
    <row r="249" spans="1:5" ht="24" customHeight="1" x14ac:dyDescent="0.25">
      <c r="A249" s="16" t="s">
        <v>682</v>
      </c>
      <c r="B249" s="16" t="s">
        <v>684</v>
      </c>
      <c r="C249" s="18" t="s">
        <v>82</v>
      </c>
      <c r="D249" s="17" t="s">
        <v>1086</v>
      </c>
      <c r="E249" s="16" t="s">
        <v>1247</v>
      </c>
    </row>
    <row r="250" spans="1:5" ht="24" customHeight="1" x14ac:dyDescent="0.25">
      <c r="A250" s="16" t="s">
        <v>685</v>
      </c>
      <c r="B250" s="16" t="s">
        <v>95</v>
      </c>
      <c r="C250" s="18" t="s">
        <v>66</v>
      </c>
      <c r="D250" s="17" t="s">
        <v>1248</v>
      </c>
      <c r="E250" s="16" t="s">
        <v>1078</v>
      </c>
    </row>
    <row r="251" spans="1:5" ht="24" customHeight="1" x14ac:dyDescent="0.25">
      <c r="A251" s="5" t="s">
        <v>34</v>
      </c>
      <c r="B251" s="5" t="s">
        <v>18</v>
      </c>
      <c r="C251" s="26"/>
      <c r="D251" s="15"/>
      <c r="E251" s="5"/>
    </row>
    <row r="252" spans="1:5" ht="39" customHeight="1" x14ac:dyDescent="0.25">
      <c r="A252" s="16" t="s">
        <v>686</v>
      </c>
      <c r="B252" s="16" t="s">
        <v>688</v>
      </c>
      <c r="C252" s="18" t="s">
        <v>78</v>
      </c>
      <c r="D252" s="17" t="s">
        <v>1249</v>
      </c>
      <c r="E252" s="16" t="s">
        <v>1250</v>
      </c>
    </row>
    <row r="253" spans="1:5" ht="26.1" customHeight="1" x14ac:dyDescent="0.25">
      <c r="A253" s="16" t="s">
        <v>689</v>
      </c>
      <c r="B253" s="16" t="s">
        <v>98</v>
      </c>
      <c r="C253" s="18" t="s">
        <v>66</v>
      </c>
      <c r="D253" s="17" t="s">
        <v>1248</v>
      </c>
      <c r="E253" s="16" t="s">
        <v>1034</v>
      </c>
    </row>
    <row r="254" spans="1:5" ht="65.099999999999994" customHeight="1" x14ac:dyDescent="0.25">
      <c r="A254" s="16" t="s">
        <v>690</v>
      </c>
      <c r="B254" s="16" t="s">
        <v>101</v>
      </c>
      <c r="C254" s="18" t="s">
        <v>78</v>
      </c>
      <c r="D254" s="17" t="s">
        <v>1251</v>
      </c>
      <c r="E254" s="16" t="s">
        <v>1252</v>
      </c>
    </row>
    <row r="255" spans="1:5" ht="65.099999999999994" customHeight="1" x14ac:dyDescent="0.25">
      <c r="A255" s="16" t="s">
        <v>691</v>
      </c>
      <c r="B255" s="16" t="s">
        <v>104</v>
      </c>
      <c r="C255" s="18" t="s">
        <v>78</v>
      </c>
      <c r="D255" s="17" t="s">
        <v>1253</v>
      </c>
      <c r="E255" s="16" t="s">
        <v>1254</v>
      </c>
    </row>
    <row r="256" spans="1:5" ht="24" customHeight="1" x14ac:dyDescent="0.25">
      <c r="A256" s="5" t="s">
        <v>35</v>
      </c>
      <c r="B256" s="5" t="s">
        <v>20</v>
      </c>
      <c r="C256" s="26"/>
      <c r="D256" s="15"/>
      <c r="E256" s="5"/>
    </row>
    <row r="257" spans="1:5" ht="26.1" customHeight="1" x14ac:dyDescent="0.25">
      <c r="A257" s="16" t="s">
        <v>692</v>
      </c>
      <c r="B257" s="16" t="s">
        <v>107</v>
      </c>
      <c r="C257" s="18" t="s">
        <v>71</v>
      </c>
      <c r="D257" s="17" t="s">
        <v>1255</v>
      </c>
      <c r="E257" s="16" t="s">
        <v>1256</v>
      </c>
    </row>
    <row r="258" spans="1:5" ht="26.1" customHeight="1" x14ac:dyDescent="0.25">
      <c r="A258" s="16" t="s">
        <v>693</v>
      </c>
      <c r="B258" s="16" t="s">
        <v>110</v>
      </c>
      <c r="C258" s="18" t="s">
        <v>71</v>
      </c>
      <c r="D258" s="17" t="s">
        <v>1255</v>
      </c>
      <c r="E258" s="16" t="s">
        <v>1257</v>
      </c>
    </row>
    <row r="259" spans="1:5" ht="26.1" customHeight="1" x14ac:dyDescent="0.25">
      <c r="A259" s="16" t="s">
        <v>694</v>
      </c>
      <c r="B259" s="16" t="s">
        <v>113</v>
      </c>
      <c r="C259" s="18" t="s">
        <v>66</v>
      </c>
      <c r="D259" s="17" t="s">
        <v>1258</v>
      </c>
      <c r="E259" s="16" t="s">
        <v>1259</v>
      </c>
    </row>
    <row r="260" spans="1:5" ht="26.1" customHeight="1" x14ac:dyDescent="0.25">
      <c r="A260" s="16" t="s">
        <v>695</v>
      </c>
      <c r="B260" s="16" t="s">
        <v>697</v>
      </c>
      <c r="C260" s="18" t="s">
        <v>66</v>
      </c>
      <c r="D260" s="17" t="s">
        <v>1260</v>
      </c>
      <c r="E260" s="16" t="s">
        <v>1261</v>
      </c>
    </row>
    <row r="261" spans="1:5" ht="26.1" customHeight="1" x14ac:dyDescent="0.25">
      <c r="A261" s="16" t="s">
        <v>698</v>
      </c>
      <c r="B261" s="16" t="s">
        <v>700</v>
      </c>
      <c r="C261" s="18" t="s">
        <v>78</v>
      </c>
      <c r="D261" s="17" t="s">
        <v>1205</v>
      </c>
      <c r="E261" s="16" t="s">
        <v>1262</v>
      </c>
    </row>
    <row r="262" spans="1:5" ht="39" customHeight="1" x14ac:dyDescent="0.25">
      <c r="A262" s="16" t="s">
        <v>701</v>
      </c>
      <c r="B262" s="16" t="s">
        <v>117</v>
      </c>
      <c r="C262" s="18" t="s">
        <v>118</v>
      </c>
      <c r="D262" s="17" t="s">
        <v>1035</v>
      </c>
      <c r="E262" s="16" t="s">
        <v>1097</v>
      </c>
    </row>
    <row r="263" spans="1:5" ht="39" customHeight="1" x14ac:dyDescent="0.25">
      <c r="A263" s="16" t="s">
        <v>702</v>
      </c>
      <c r="B263" s="16" t="s">
        <v>704</v>
      </c>
      <c r="C263" s="18" t="s">
        <v>66</v>
      </c>
      <c r="D263" s="17" t="s">
        <v>1159</v>
      </c>
      <c r="E263" s="16" t="s">
        <v>1263</v>
      </c>
    </row>
    <row r="264" spans="1:5" ht="24" customHeight="1" x14ac:dyDescent="0.25">
      <c r="A264" s="5" t="s">
        <v>36</v>
      </c>
      <c r="B264" s="5" t="s">
        <v>37</v>
      </c>
      <c r="C264" s="26"/>
      <c r="D264" s="15"/>
      <c r="E264" s="5"/>
    </row>
    <row r="265" spans="1:5" ht="51.95" customHeight="1" x14ac:dyDescent="0.25">
      <c r="A265" s="16" t="s">
        <v>705</v>
      </c>
      <c r="B265" s="16" t="s">
        <v>582</v>
      </c>
      <c r="C265" s="18" t="s">
        <v>66</v>
      </c>
      <c r="D265" s="17" t="s">
        <v>1264</v>
      </c>
      <c r="E265" s="16" t="s">
        <v>1262</v>
      </c>
    </row>
    <row r="266" spans="1:5" ht="26.1" customHeight="1" x14ac:dyDescent="0.25">
      <c r="A266" s="16" t="s">
        <v>706</v>
      </c>
      <c r="B266" s="16" t="s">
        <v>585</v>
      </c>
      <c r="C266" s="18" t="s">
        <v>66</v>
      </c>
      <c r="D266" s="17" t="s">
        <v>1264</v>
      </c>
      <c r="E266" s="16" t="s">
        <v>1265</v>
      </c>
    </row>
    <row r="267" spans="1:5" ht="24" customHeight="1" x14ac:dyDescent="0.25">
      <c r="A267" s="16" t="s">
        <v>707</v>
      </c>
      <c r="B267" s="16" t="s">
        <v>588</v>
      </c>
      <c r="C267" s="18" t="s">
        <v>78</v>
      </c>
      <c r="D267" s="17" t="s">
        <v>1266</v>
      </c>
      <c r="E267" s="16" t="s">
        <v>1267</v>
      </c>
    </row>
    <row r="268" spans="1:5" ht="26.1" customHeight="1" x14ac:dyDescent="0.25">
      <c r="A268" s="16" t="s">
        <v>708</v>
      </c>
      <c r="B268" s="16" t="s">
        <v>591</v>
      </c>
      <c r="C268" s="18" t="s">
        <v>82</v>
      </c>
      <c r="D268" s="17" t="s">
        <v>1025</v>
      </c>
      <c r="E268" s="16" t="s">
        <v>1097</v>
      </c>
    </row>
    <row r="269" spans="1:5" ht="24" customHeight="1" x14ac:dyDescent="0.25">
      <c r="A269" s="16" t="s">
        <v>709</v>
      </c>
      <c r="B269" s="16" t="s">
        <v>594</v>
      </c>
      <c r="C269" s="18" t="s">
        <v>78</v>
      </c>
      <c r="D269" s="17" t="s">
        <v>1235</v>
      </c>
      <c r="E269" s="16" t="s">
        <v>1268</v>
      </c>
    </row>
    <row r="270" spans="1:5" ht="51.95" customHeight="1" x14ac:dyDescent="0.25">
      <c r="A270" s="16" t="s">
        <v>710</v>
      </c>
      <c r="B270" s="16" t="s">
        <v>712</v>
      </c>
      <c r="C270" s="18" t="s">
        <v>78</v>
      </c>
      <c r="D270" s="17" t="s">
        <v>1269</v>
      </c>
      <c r="E270" s="16" t="s">
        <v>1270</v>
      </c>
    </row>
    <row r="271" spans="1:5" ht="24" customHeight="1" x14ac:dyDescent="0.25">
      <c r="A271" s="16" t="s">
        <v>713</v>
      </c>
      <c r="B271" s="16" t="s">
        <v>576</v>
      </c>
      <c r="C271" s="18" t="s">
        <v>78</v>
      </c>
      <c r="D271" s="17" t="s">
        <v>1271</v>
      </c>
      <c r="E271" s="16" t="s">
        <v>1272</v>
      </c>
    </row>
    <row r="272" spans="1:5" ht="26.1" customHeight="1" x14ac:dyDescent="0.25">
      <c r="A272" s="16" t="s">
        <v>714</v>
      </c>
      <c r="B272" s="16" t="s">
        <v>573</v>
      </c>
      <c r="C272" s="18" t="s">
        <v>66</v>
      </c>
      <c r="D272" s="17" t="s">
        <v>1273</v>
      </c>
      <c r="E272" s="16" t="s">
        <v>1097</v>
      </c>
    </row>
    <row r="273" spans="1:5" ht="26.1" customHeight="1" x14ac:dyDescent="0.25">
      <c r="A273" s="16" t="s">
        <v>715</v>
      </c>
      <c r="B273" s="16" t="s">
        <v>579</v>
      </c>
      <c r="C273" s="18" t="s">
        <v>66</v>
      </c>
      <c r="D273" s="17" t="s">
        <v>1274</v>
      </c>
      <c r="E273" s="16" t="s">
        <v>1097</v>
      </c>
    </row>
    <row r="274" spans="1:5" ht="26.1" customHeight="1" x14ac:dyDescent="0.25">
      <c r="A274" s="16" t="s">
        <v>716</v>
      </c>
      <c r="B274" s="16" t="s">
        <v>597</v>
      </c>
      <c r="C274" s="18" t="s">
        <v>82</v>
      </c>
      <c r="D274" s="17" t="s">
        <v>1229</v>
      </c>
      <c r="E274" s="16" t="s">
        <v>1097</v>
      </c>
    </row>
    <row r="275" spans="1:5" ht="26.1" customHeight="1" x14ac:dyDescent="0.25">
      <c r="A275" s="16" t="s">
        <v>717</v>
      </c>
      <c r="B275" s="16" t="s">
        <v>719</v>
      </c>
      <c r="C275" s="18" t="s">
        <v>82</v>
      </c>
      <c r="D275" s="17" t="s">
        <v>1096</v>
      </c>
      <c r="E275" s="16" t="s">
        <v>1097</v>
      </c>
    </row>
    <row r="276" spans="1:5" ht="39" customHeight="1" x14ac:dyDescent="0.25">
      <c r="A276" s="16" t="s">
        <v>720</v>
      </c>
      <c r="B276" s="16" t="s">
        <v>722</v>
      </c>
      <c r="C276" s="18" t="s">
        <v>82</v>
      </c>
      <c r="D276" s="17" t="s">
        <v>1033</v>
      </c>
      <c r="E276" s="16" t="s">
        <v>1097</v>
      </c>
    </row>
    <row r="277" spans="1:5" ht="26.1" customHeight="1" x14ac:dyDescent="0.25">
      <c r="A277" s="16" t="s">
        <v>723</v>
      </c>
      <c r="B277" s="16" t="s">
        <v>725</v>
      </c>
      <c r="C277" s="18" t="s">
        <v>82</v>
      </c>
      <c r="D277" s="17" t="s">
        <v>1033</v>
      </c>
      <c r="E277" s="16" t="s">
        <v>1097</v>
      </c>
    </row>
    <row r="278" spans="1:5" ht="26.1" customHeight="1" x14ac:dyDescent="0.25">
      <c r="A278" s="16" t="s">
        <v>726</v>
      </c>
      <c r="B278" s="16" t="s">
        <v>728</v>
      </c>
      <c r="C278" s="18" t="s">
        <v>66</v>
      </c>
      <c r="D278" s="17" t="s">
        <v>1039</v>
      </c>
      <c r="E278" s="16" t="s">
        <v>1275</v>
      </c>
    </row>
    <row r="279" spans="1:5" ht="24" customHeight="1" x14ac:dyDescent="0.25">
      <c r="A279" s="5" t="s">
        <v>38</v>
      </c>
      <c r="B279" s="5" t="s">
        <v>39</v>
      </c>
      <c r="C279" s="26"/>
      <c r="D279" s="15"/>
      <c r="E279" s="5"/>
    </row>
    <row r="280" spans="1:5" ht="39" customHeight="1" x14ac:dyDescent="0.25">
      <c r="A280" s="16" t="s">
        <v>729</v>
      </c>
      <c r="B280" s="16" t="s">
        <v>731</v>
      </c>
      <c r="C280" s="18" t="s">
        <v>66</v>
      </c>
      <c r="D280" s="17" t="s">
        <v>1276</v>
      </c>
      <c r="E280" s="16" t="s">
        <v>1277</v>
      </c>
    </row>
    <row r="281" spans="1:5" ht="51.95" customHeight="1" x14ac:dyDescent="0.25">
      <c r="A281" s="16" t="s">
        <v>732</v>
      </c>
      <c r="B281" s="16" t="s">
        <v>734</v>
      </c>
      <c r="C281" s="18" t="s">
        <v>66</v>
      </c>
      <c r="D281" s="17" t="s">
        <v>1278</v>
      </c>
      <c r="E281" s="16" t="s">
        <v>1279</v>
      </c>
    </row>
    <row r="282" spans="1:5" ht="51.95" customHeight="1" x14ac:dyDescent="0.25">
      <c r="A282" s="16" t="s">
        <v>735</v>
      </c>
      <c r="B282" s="16" t="s">
        <v>737</v>
      </c>
      <c r="C282" s="18" t="s">
        <v>66</v>
      </c>
      <c r="D282" s="17" t="s">
        <v>1280</v>
      </c>
      <c r="E282" s="16" t="s">
        <v>1281</v>
      </c>
    </row>
    <row r="283" spans="1:5" ht="39" customHeight="1" x14ac:dyDescent="0.25">
      <c r="A283" s="16" t="s">
        <v>738</v>
      </c>
      <c r="B283" s="16" t="s">
        <v>740</v>
      </c>
      <c r="C283" s="18" t="s">
        <v>66</v>
      </c>
      <c r="D283" s="17" t="s">
        <v>1282</v>
      </c>
      <c r="E283" s="16" t="s">
        <v>1097</v>
      </c>
    </row>
    <row r="284" spans="1:5" ht="26.1" customHeight="1" x14ac:dyDescent="0.25">
      <c r="A284" s="16" t="s">
        <v>741</v>
      </c>
      <c r="B284" s="16" t="s">
        <v>743</v>
      </c>
      <c r="C284" s="18" t="s">
        <v>66</v>
      </c>
      <c r="D284" s="17" t="s">
        <v>1282</v>
      </c>
      <c r="E284" s="16" t="s">
        <v>1283</v>
      </c>
    </row>
    <row r="285" spans="1:5" ht="39" customHeight="1" x14ac:dyDescent="0.25">
      <c r="A285" s="16" t="s">
        <v>744</v>
      </c>
      <c r="B285" s="16" t="s">
        <v>138</v>
      </c>
      <c r="C285" s="18" t="s">
        <v>127</v>
      </c>
      <c r="D285" s="17" t="s">
        <v>1284</v>
      </c>
      <c r="E285" s="16" t="s">
        <v>1285</v>
      </c>
    </row>
    <row r="286" spans="1:5" ht="39" customHeight="1" x14ac:dyDescent="0.25">
      <c r="A286" s="16" t="s">
        <v>745</v>
      </c>
      <c r="B286" s="16" t="s">
        <v>126</v>
      </c>
      <c r="C286" s="18" t="s">
        <v>127</v>
      </c>
      <c r="D286" s="17" t="s">
        <v>1286</v>
      </c>
      <c r="E286" s="16" t="s">
        <v>1287</v>
      </c>
    </row>
    <row r="287" spans="1:5" ht="39" customHeight="1" x14ac:dyDescent="0.25">
      <c r="A287" s="16" t="s">
        <v>746</v>
      </c>
      <c r="B287" s="16" t="s">
        <v>160</v>
      </c>
      <c r="C287" s="18" t="s">
        <v>127</v>
      </c>
      <c r="D287" s="17" t="s">
        <v>1288</v>
      </c>
      <c r="E287" s="16" t="s">
        <v>1289</v>
      </c>
    </row>
    <row r="288" spans="1:5" ht="39" customHeight="1" x14ac:dyDescent="0.25">
      <c r="A288" s="16" t="s">
        <v>747</v>
      </c>
      <c r="B288" s="16" t="s">
        <v>141</v>
      </c>
      <c r="C288" s="18" t="s">
        <v>78</v>
      </c>
      <c r="D288" s="17" t="s">
        <v>1290</v>
      </c>
      <c r="E288" s="16" t="s">
        <v>1291</v>
      </c>
    </row>
    <row r="289" spans="1:5" ht="26.1" customHeight="1" x14ac:dyDescent="0.25">
      <c r="A289" s="16" t="s">
        <v>748</v>
      </c>
      <c r="B289" s="16" t="s">
        <v>144</v>
      </c>
      <c r="C289" s="18" t="s">
        <v>78</v>
      </c>
      <c r="D289" s="17" t="s">
        <v>1290</v>
      </c>
      <c r="E289" s="16" t="s">
        <v>1292</v>
      </c>
    </row>
    <row r="290" spans="1:5" ht="51.95" customHeight="1" x14ac:dyDescent="0.25">
      <c r="A290" s="16" t="s">
        <v>749</v>
      </c>
      <c r="B290" s="16" t="s">
        <v>375</v>
      </c>
      <c r="C290" s="18" t="s">
        <v>66</v>
      </c>
      <c r="D290" s="17" t="s">
        <v>1293</v>
      </c>
      <c r="E290" s="16" t="s">
        <v>1294</v>
      </c>
    </row>
    <row r="291" spans="1:5" ht="51.95" customHeight="1" x14ac:dyDescent="0.25">
      <c r="A291" s="16" t="s">
        <v>750</v>
      </c>
      <c r="B291" s="16" t="s">
        <v>381</v>
      </c>
      <c r="C291" s="18" t="s">
        <v>66</v>
      </c>
      <c r="D291" s="17" t="s">
        <v>1295</v>
      </c>
      <c r="E291" s="16" t="s">
        <v>1296</v>
      </c>
    </row>
    <row r="292" spans="1:5" ht="39" customHeight="1" x14ac:dyDescent="0.25">
      <c r="A292" s="16" t="s">
        <v>751</v>
      </c>
      <c r="B292" s="16" t="s">
        <v>752</v>
      </c>
      <c r="C292" s="18" t="s">
        <v>78</v>
      </c>
      <c r="D292" s="17" t="s">
        <v>1226</v>
      </c>
      <c r="E292" s="16" t="s">
        <v>1297</v>
      </c>
    </row>
    <row r="293" spans="1:5" ht="39" customHeight="1" x14ac:dyDescent="0.25">
      <c r="A293" s="16" t="s">
        <v>753</v>
      </c>
      <c r="B293" s="16" t="s">
        <v>378</v>
      </c>
      <c r="C293" s="18" t="s">
        <v>66</v>
      </c>
      <c r="D293" s="17" t="s">
        <v>1145</v>
      </c>
      <c r="E293" s="16" t="s">
        <v>1298</v>
      </c>
    </row>
    <row r="294" spans="1:5" ht="26.1" customHeight="1" x14ac:dyDescent="0.25">
      <c r="A294" s="16" t="s">
        <v>754</v>
      </c>
      <c r="B294" s="16" t="s">
        <v>585</v>
      </c>
      <c r="C294" s="18" t="s">
        <v>66</v>
      </c>
      <c r="D294" s="17" t="s">
        <v>1295</v>
      </c>
      <c r="E294" s="16" t="s">
        <v>1299</v>
      </c>
    </row>
    <row r="295" spans="1:5" ht="26.1" customHeight="1" x14ac:dyDescent="0.25">
      <c r="A295" s="16" t="s">
        <v>755</v>
      </c>
      <c r="B295" s="16" t="s">
        <v>756</v>
      </c>
      <c r="C295" s="18" t="s">
        <v>66</v>
      </c>
      <c r="D295" s="17" t="s">
        <v>1036</v>
      </c>
      <c r="E295" s="16" t="s">
        <v>1097</v>
      </c>
    </row>
    <row r="296" spans="1:5" ht="26.1" customHeight="1" x14ac:dyDescent="0.25">
      <c r="A296" s="16" t="s">
        <v>757</v>
      </c>
      <c r="B296" s="16" t="s">
        <v>391</v>
      </c>
      <c r="C296" s="18" t="s">
        <v>66</v>
      </c>
      <c r="D296" s="17" t="s">
        <v>1300</v>
      </c>
      <c r="E296" s="16" t="s">
        <v>1301</v>
      </c>
    </row>
    <row r="297" spans="1:5" ht="24" customHeight="1" x14ac:dyDescent="0.25">
      <c r="A297" s="16" t="s">
        <v>758</v>
      </c>
      <c r="B297" s="16" t="s">
        <v>594</v>
      </c>
      <c r="C297" s="18" t="s">
        <v>78</v>
      </c>
      <c r="D297" s="17" t="s">
        <v>1160</v>
      </c>
      <c r="E297" s="16" t="s">
        <v>1097</v>
      </c>
    </row>
    <row r="298" spans="1:5" ht="24" customHeight="1" x14ac:dyDescent="0.25">
      <c r="A298" s="5" t="s">
        <v>759</v>
      </c>
      <c r="B298" s="5" t="s">
        <v>760</v>
      </c>
      <c r="C298" s="26"/>
      <c r="D298" s="15"/>
      <c r="E298" s="5"/>
    </row>
    <row r="299" spans="1:5" ht="26.1" customHeight="1" x14ac:dyDescent="0.25">
      <c r="A299" s="16" t="s">
        <v>761</v>
      </c>
      <c r="B299" s="16" t="s">
        <v>597</v>
      </c>
      <c r="C299" s="18" t="s">
        <v>82</v>
      </c>
      <c r="D299" s="17" t="s">
        <v>1025</v>
      </c>
      <c r="E299" s="16" t="s">
        <v>1026</v>
      </c>
    </row>
    <row r="300" spans="1:5" ht="26.1" customHeight="1" x14ac:dyDescent="0.25">
      <c r="A300" s="16" t="s">
        <v>762</v>
      </c>
      <c r="B300" s="16" t="s">
        <v>728</v>
      </c>
      <c r="C300" s="18" t="s">
        <v>66</v>
      </c>
      <c r="D300" s="17" t="s">
        <v>1302</v>
      </c>
      <c r="E300" s="16" t="s">
        <v>1303</v>
      </c>
    </row>
    <row r="301" spans="1:5" ht="24" customHeight="1" x14ac:dyDescent="0.25">
      <c r="A301" s="5" t="s">
        <v>763</v>
      </c>
      <c r="B301" s="5" t="s">
        <v>764</v>
      </c>
      <c r="C301" s="26"/>
      <c r="D301" s="15"/>
      <c r="E301" s="5"/>
    </row>
    <row r="302" spans="1:5" ht="24" customHeight="1" x14ac:dyDescent="0.25">
      <c r="A302" s="16" t="s">
        <v>765</v>
      </c>
      <c r="B302" s="16" t="s">
        <v>767</v>
      </c>
      <c r="C302" s="18" t="s">
        <v>66</v>
      </c>
      <c r="D302" s="17" t="s">
        <v>1304</v>
      </c>
      <c r="E302" s="16" t="s">
        <v>1305</v>
      </c>
    </row>
    <row r="303" spans="1:5" ht="65.099999999999994" customHeight="1" x14ac:dyDescent="0.25">
      <c r="A303" s="16" t="s">
        <v>768</v>
      </c>
      <c r="B303" s="16" t="s">
        <v>769</v>
      </c>
      <c r="C303" s="18" t="s">
        <v>66</v>
      </c>
      <c r="D303" s="17" t="s">
        <v>1306</v>
      </c>
      <c r="E303" s="16" t="s">
        <v>1307</v>
      </c>
    </row>
    <row r="304" spans="1:5" ht="39" customHeight="1" x14ac:dyDescent="0.25">
      <c r="A304" s="16" t="s">
        <v>770</v>
      </c>
      <c r="B304" s="16" t="s">
        <v>353</v>
      </c>
      <c r="C304" s="18" t="s">
        <v>71</v>
      </c>
      <c r="D304" s="17" t="s">
        <v>1308</v>
      </c>
      <c r="E304" s="16" t="s">
        <v>1097</v>
      </c>
    </row>
    <row r="305" spans="1:5" ht="26.1" customHeight="1" x14ac:dyDescent="0.25">
      <c r="A305" s="16" t="s">
        <v>771</v>
      </c>
      <c r="B305" s="16" t="s">
        <v>573</v>
      </c>
      <c r="C305" s="18" t="s">
        <v>66</v>
      </c>
      <c r="D305" s="17" t="s">
        <v>1309</v>
      </c>
      <c r="E305" s="16" t="s">
        <v>1310</v>
      </c>
    </row>
    <row r="306" spans="1:5" ht="26.1" customHeight="1" x14ac:dyDescent="0.25">
      <c r="A306" s="16" t="s">
        <v>772</v>
      </c>
      <c r="B306" s="16" t="s">
        <v>774</v>
      </c>
      <c r="C306" s="18" t="s">
        <v>66</v>
      </c>
      <c r="D306" s="17" t="s">
        <v>1311</v>
      </c>
      <c r="E306" s="16" t="s">
        <v>1312</v>
      </c>
    </row>
    <row r="307" spans="1:5" ht="24" customHeight="1" x14ac:dyDescent="0.25">
      <c r="A307" s="5" t="s">
        <v>775</v>
      </c>
      <c r="B307" s="5" t="s">
        <v>776</v>
      </c>
      <c r="C307" s="26"/>
      <c r="D307" s="15"/>
      <c r="E307" s="5"/>
    </row>
    <row r="308" spans="1:5" ht="51.95" customHeight="1" x14ac:dyDescent="0.25">
      <c r="A308" s="16" t="s">
        <v>777</v>
      </c>
      <c r="B308" s="16" t="s">
        <v>779</v>
      </c>
      <c r="C308" s="18" t="s">
        <v>82</v>
      </c>
      <c r="D308" s="17" t="s">
        <v>1086</v>
      </c>
      <c r="E308" s="16" t="s">
        <v>1097</v>
      </c>
    </row>
    <row r="309" spans="1:5" ht="39" customHeight="1" x14ac:dyDescent="0.25">
      <c r="A309" s="16" t="s">
        <v>780</v>
      </c>
      <c r="B309" s="16" t="s">
        <v>782</v>
      </c>
      <c r="C309" s="18" t="s">
        <v>82</v>
      </c>
      <c r="D309" s="17" t="s">
        <v>1086</v>
      </c>
      <c r="E309" s="16" t="s">
        <v>1097</v>
      </c>
    </row>
    <row r="310" spans="1:5" ht="24" customHeight="1" x14ac:dyDescent="0.25">
      <c r="A310" s="5" t="s">
        <v>783</v>
      </c>
      <c r="B310" s="5" t="s">
        <v>300</v>
      </c>
      <c r="C310" s="26"/>
      <c r="D310" s="15"/>
      <c r="E310" s="5"/>
    </row>
    <row r="311" spans="1:5" ht="26.1" customHeight="1" x14ac:dyDescent="0.25">
      <c r="A311" s="16" t="s">
        <v>784</v>
      </c>
      <c r="B311" s="16" t="s">
        <v>786</v>
      </c>
      <c r="C311" s="18" t="s">
        <v>118</v>
      </c>
      <c r="D311" s="17" t="s">
        <v>1033</v>
      </c>
      <c r="E311" s="16" t="s">
        <v>1313</v>
      </c>
    </row>
    <row r="312" spans="1:5" ht="51.95" customHeight="1" x14ac:dyDescent="0.25">
      <c r="A312" s="16" t="s">
        <v>787</v>
      </c>
      <c r="B312" s="16" t="s">
        <v>789</v>
      </c>
      <c r="C312" s="18" t="s">
        <v>82</v>
      </c>
      <c r="D312" s="17" t="s">
        <v>1031</v>
      </c>
      <c r="E312" s="16" t="s">
        <v>1097</v>
      </c>
    </row>
    <row r="313" spans="1:5" ht="39" customHeight="1" x14ac:dyDescent="0.25">
      <c r="A313" s="16" t="s">
        <v>790</v>
      </c>
      <c r="B313" s="16" t="s">
        <v>792</v>
      </c>
      <c r="C313" s="18" t="s">
        <v>82</v>
      </c>
      <c r="D313" s="17" t="s">
        <v>1031</v>
      </c>
      <c r="E313" s="16" t="s">
        <v>1097</v>
      </c>
    </row>
    <row r="314" spans="1:5" ht="39" customHeight="1" x14ac:dyDescent="0.25">
      <c r="A314" s="16" t="s">
        <v>793</v>
      </c>
      <c r="B314" s="16" t="s">
        <v>795</v>
      </c>
      <c r="C314" s="18" t="s">
        <v>82</v>
      </c>
      <c r="D314" s="17" t="s">
        <v>1229</v>
      </c>
      <c r="E314" s="16" t="s">
        <v>1097</v>
      </c>
    </row>
    <row r="315" spans="1:5" ht="51.95" customHeight="1" x14ac:dyDescent="0.25">
      <c r="A315" s="16" t="s">
        <v>796</v>
      </c>
      <c r="B315" s="16" t="s">
        <v>798</v>
      </c>
      <c r="C315" s="18" t="s">
        <v>82</v>
      </c>
      <c r="D315" s="17" t="s">
        <v>1033</v>
      </c>
      <c r="E315" s="16" t="s">
        <v>1097</v>
      </c>
    </row>
    <row r="316" spans="1:5" ht="39" customHeight="1" x14ac:dyDescent="0.25">
      <c r="A316" s="16" t="s">
        <v>799</v>
      </c>
      <c r="B316" s="16" t="s">
        <v>661</v>
      </c>
      <c r="C316" s="18" t="s">
        <v>82</v>
      </c>
      <c r="D316" s="17" t="s">
        <v>1088</v>
      </c>
      <c r="E316" s="16" t="s">
        <v>1097</v>
      </c>
    </row>
    <row r="317" spans="1:5" ht="39" customHeight="1" x14ac:dyDescent="0.25">
      <c r="A317" s="16" t="s">
        <v>800</v>
      </c>
      <c r="B317" s="16" t="s">
        <v>664</v>
      </c>
      <c r="C317" s="18" t="s">
        <v>82</v>
      </c>
      <c r="D317" s="17" t="s">
        <v>1035</v>
      </c>
      <c r="E317" s="16" t="s">
        <v>1097</v>
      </c>
    </row>
    <row r="318" spans="1:5" ht="26.1" customHeight="1" x14ac:dyDescent="0.25">
      <c r="A318" s="16" t="s">
        <v>801</v>
      </c>
      <c r="B318" s="16" t="s">
        <v>803</v>
      </c>
      <c r="C318" s="18" t="s">
        <v>82</v>
      </c>
      <c r="D318" s="17" t="s">
        <v>1086</v>
      </c>
      <c r="E318" s="16" t="s">
        <v>1097</v>
      </c>
    </row>
    <row r="319" spans="1:5" ht="39" customHeight="1" x14ac:dyDescent="0.25">
      <c r="A319" s="16" t="s">
        <v>804</v>
      </c>
      <c r="B319" s="16" t="s">
        <v>806</v>
      </c>
      <c r="C319" s="18" t="s">
        <v>82</v>
      </c>
      <c r="D319" s="17" t="s">
        <v>1086</v>
      </c>
      <c r="E319" s="16" t="s">
        <v>1097</v>
      </c>
    </row>
    <row r="320" spans="1:5" ht="26.1" customHeight="1" x14ac:dyDescent="0.25">
      <c r="A320" s="16" t="s">
        <v>807</v>
      </c>
      <c r="B320" s="16" t="s">
        <v>809</v>
      </c>
      <c r="C320" s="18" t="s">
        <v>82</v>
      </c>
      <c r="D320" s="17" t="s">
        <v>1086</v>
      </c>
      <c r="E320" s="16" t="s">
        <v>1097</v>
      </c>
    </row>
    <row r="321" spans="1:5" ht="39" customHeight="1" x14ac:dyDescent="0.25">
      <c r="A321" s="16" t="s">
        <v>810</v>
      </c>
      <c r="B321" s="16" t="s">
        <v>289</v>
      </c>
      <c r="C321" s="18" t="s">
        <v>71</v>
      </c>
      <c r="D321" s="17" t="s">
        <v>1314</v>
      </c>
      <c r="E321" s="16" t="s">
        <v>1097</v>
      </c>
    </row>
    <row r="322" spans="1:5" ht="39" customHeight="1" x14ac:dyDescent="0.25">
      <c r="A322" s="16" t="s">
        <v>811</v>
      </c>
      <c r="B322" s="16" t="s">
        <v>303</v>
      </c>
      <c r="C322" s="18" t="s">
        <v>71</v>
      </c>
      <c r="D322" s="17" t="s">
        <v>1315</v>
      </c>
      <c r="E322" s="16" t="s">
        <v>1097</v>
      </c>
    </row>
    <row r="323" spans="1:5" ht="26.1" customHeight="1" x14ac:dyDescent="0.25">
      <c r="A323" s="16" t="s">
        <v>812</v>
      </c>
      <c r="B323" s="16" t="s">
        <v>814</v>
      </c>
      <c r="C323" s="18" t="s">
        <v>71</v>
      </c>
      <c r="D323" s="17" t="s">
        <v>1086</v>
      </c>
      <c r="E323" s="16" t="s">
        <v>1097</v>
      </c>
    </row>
    <row r="324" spans="1:5" ht="39" customHeight="1" x14ac:dyDescent="0.25">
      <c r="A324" s="16" t="s">
        <v>815</v>
      </c>
      <c r="B324" s="16" t="s">
        <v>465</v>
      </c>
      <c r="C324" s="18" t="s">
        <v>82</v>
      </c>
      <c r="D324" s="17" t="s">
        <v>1086</v>
      </c>
      <c r="E324" s="16" t="s">
        <v>1097</v>
      </c>
    </row>
    <row r="325" spans="1:5" ht="24" customHeight="1" x14ac:dyDescent="0.25">
      <c r="A325" s="5" t="s">
        <v>816</v>
      </c>
      <c r="B325" s="5" t="s">
        <v>817</v>
      </c>
      <c r="C325" s="26"/>
      <c r="D325" s="15"/>
      <c r="E325" s="5"/>
    </row>
    <row r="326" spans="1:5" ht="39" customHeight="1" x14ac:dyDescent="0.25">
      <c r="A326" s="16" t="s">
        <v>818</v>
      </c>
      <c r="B326" s="16" t="s">
        <v>820</v>
      </c>
      <c r="C326" s="18" t="s">
        <v>71</v>
      </c>
      <c r="D326" s="17" t="s">
        <v>1316</v>
      </c>
      <c r="E326" s="16" t="s">
        <v>1097</v>
      </c>
    </row>
    <row r="327" spans="1:5" ht="26.1" customHeight="1" x14ac:dyDescent="0.25">
      <c r="A327" s="16" t="s">
        <v>821</v>
      </c>
      <c r="B327" s="16" t="s">
        <v>409</v>
      </c>
      <c r="C327" s="18" t="s">
        <v>82</v>
      </c>
      <c r="D327" s="17" t="s">
        <v>1086</v>
      </c>
      <c r="E327" s="16" t="s">
        <v>1097</v>
      </c>
    </row>
    <row r="328" spans="1:5" ht="26.1" customHeight="1" x14ac:dyDescent="0.25">
      <c r="A328" s="16" t="s">
        <v>822</v>
      </c>
      <c r="B328" s="16" t="s">
        <v>529</v>
      </c>
      <c r="C328" s="18" t="s">
        <v>82</v>
      </c>
      <c r="D328" s="17" t="s">
        <v>1086</v>
      </c>
      <c r="E328" s="16" t="s">
        <v>1097</v>
      </c>
    </row>
    <row r="329" spans="1:5" ht="39" customHeight="1" x14ac:dyDescent="0.25">
      <c r="A329" s="16" t="s">
        <v>823</v>
      </c>
      <c r="B329" s="16" t="s">
        <v>825</v>
      </c>
      <c r="C329" s="18" t="s">
        <v>82</v>
      </c>
      <c r="D329" s="17" t="s">
        <v>1033</v>
      </c>
      <c r="E329" s="16" t="s">
        <v>1317</v>
      </c>
    </row>
    <row r="330" spans="1:5" ht="39" customHeight="1" x14ac:dyDescent="0.25">
      <c r="A330" s="16" t="s">
        <v>826</v>
      </c>
      <c r="B330" s="16" t="s">
        <v>828</v>
      </c>
      <c r="C330" s="18" t="s">
        <v>82</v>
      </c>
      <c r="D330" s="17" t="s">
        <v>1086</v>
      </c>
      <c r="E330" s="16" t="s">
        <v>1097</v>
      </c>
    </row>
    <row r="331" spans="1:5" ht="24" customHeight="1" x14ac:dyDescent="0.25">
      <c r="A331" s="16" t="s">
        <v>829</v>
      </c>
      <c r="B331" s="16" t="s">
        <v>831</v>
      </c>
      <c r="C331" s="18" t="s">
        <v>82</v>
      </c>
      <c r="D331" s="17" t="s">
        <v>1086</v>
      </c>
      <c r="E331" s="16" t="s">
        <v>1097</v>
      </c>
    </row>
    <row r="332" spans="1:5" ht="24" customHeight="1" x14ac:dyDescent="0.25">
      <c r="A332" s="16" t="s">
        <v>832</v>
      </c>
      <c r="B332" s="16" t="s">
        <v>834</v>
      </c>
      <c r="C332" s="18" t="s">
        <v>82</v>
      </c>
      <c r="D332" s="17" t="s">
        <v>1086</v>
      </c>
      <c r="E332" s="16" t="s">
        <v>1097</v>
      </c>
    </row>
    <row r="333" spans="1:5" ht="39" customHeight="1" x14ac:dyDescent="0.25">
      <c r="A333" s="16" t="s">
        <v>835</v>
      </c>
      <c r="B333" s="16" t="s">
        <v>837</v>
      </c>
      <c r="C333" s="18" t="s">
        <v>118</v>
      </c>
      <c r="D333" s="17" t="s">
        <v>1047</v>
      </c>
      <c r="E333" s="16" t="s">
        <v>1318</v>
      </c>
    </row>
    <row r="334" spans="1:5" ht="39" customHeight="1" x14ac:dyDescent="0.25">
      <c r="A334" s="16" t="s">
        <v>838</v>
      </c>
      <c r="B334" s="16" t="s">
        <v>634</v>
      </c>
      <c r="C334" s="18" t="s">
        <v>71</v>
      </c>
      <c r="D334" s="17" t="s">
        <v>1319</v>
      </c>
      <c r="E334" s="16" t="s">
        <v>1097</v>
      </c>
    </row>
    <row r="335" spans="1:5" ht="39" customHeight="1" x14ac:dyDescent="0.25">
      <c r="A335" s="16" t="s">
        <v>839</v>
      </c>
      <c r="B335" s="16" t="s">
        <v>263</v>
      </c>
      <c r="C335" s="18" t="s">
        <v>71</v>
      </c>
      <c r="D335" s="17" t="s">
        <v>1320</v>
      </c>
      <c r="E335" s="16" t="s">
        <v>1097</v>
      </c>
    </row>
    <row r="336" spans="1:5" ht="39" customHeight="1" x14ac:dyDescent="0.25">
      <c r="A336" s="16" t="s">
        <v>840</v>
      </c>
      <c r="B336" s="16" t="s">
        <v>842</v>
      </c>
      <c r="C336" s="18" t="s">
        <v>71</v>
      </c>
      <c r="D336" s="17" t="s">
        <v>1320</v>
      </c>
      <c r="E336" s="16" t="s">
        <v>1097</v>
      </c>
    </row>
    <row r="337" spans="1:5" ht="39" customHeight="1" x14ac:dyDescent="0.25">
      <c r="A337" s="16" t="s">
        <v>843</v>
      </c>
      <c r="B337" s="16" t="s">
        <v>845</v>
      </c>
      <c r="C337" s="18" t="s">
        <v>71</v>
      </c>
      <c r="D337" s="17" t="s">
        <v>1321</v>
      </c>
      <c r="E337" s="16" t="s">
        <v>1097</v>
      </c>
    </row>
    <row r="338" spans="1:5" ht="39" customHeight="1" x14ac:dyDescent="0.25">
      <c r="A338" s="16" t="s">
        <v>846</v>
      </c>
      <c r="B338" s="16" t="s">
        <v>848</v>
      </c>
      <c r="C338" s="18" t="s">
        <v>71</v>
      </c>
      <c r="D338" s="17" t="s">
        <v>1321</v>
      </c>
      <c r="E338" s="16" t="s">
        <v>1097</v>
      </c>
    </row>
    <row r="339" spans="1:5" ht="39" customHeight="1" x14ac:dyDescent="0.25">
      <c r="A339" s="16" t="s">
        <v>849</v>
      </c>
      <c r="B339" s="16" t="s">
        <v>851</v>
      </c>
      <c r="C339" s="18" t="s">
        <v>82</v>
      </c>
      <c r="D339" s="17" t="s">
        <v>1086</v>
      </c>
      <c r="E339" s="16" t="s">
        <v>1322</v>
      </c>
    </row>
    <row r="340" spans="1:5" ht="39" customHeight="1" x14ac:dyDescent="0.25">
      <c r="A340" s="16" t="s">
        <v>852</v>
      </c>
      <c r="B340" s="16" t="s">
        <v>854</v>
      </c>
      <c r="C340" s="18" t="s">
        <v>82</v>
      </c>
      <c r="D340" s="17" t="s">
        <v>1086</v>
      </c>
      <c r="E340" s="16" t="s">
        <v>1097</v>
      </c>
    </row>
    <row r="341" spans="1:5" ht="24" customHeight="1" x14ac:dyDescent="0.25">
      <c r="A341" s="5" t="s">
        <v>855</v>
      </c>
      <c r="B341" s="5" t="s">
        <v>856</v>
      </c>
      <c r="C341" s="26"/>
      <c r="D341" s="15"/>
      <c r="E341" s="5"/>
    </row>
    <row r="342" spans="1:5" ht="39" customHeight="1" x14ac:dyDescent="0.25">
      <c r="A342" s="16" t="s">
        <v>857</v>
      </c>
      <c r="B342" s="16" t="s">
        <v>859</v>
      </c>
      <c r="C342" s="18" t="s">
        <v>71</v>
      </c>
      <c r="D342" s="17" t="s">
        <v>1159</v>
      </c>
      <c r="E342" s="16" t="s">
        <v>1097</v>
      </c>
    </row>
    <row r="343" spans="1:5" ht="39" customHeight="1" x14ac:dyDescent="0.25">
      <c r="A343" s="16" t="s">
        <v>860</v>
      </c>
      <c r="B343" s="16" t="s">
        <v>266</v>
      </c>
      <c r="C343" s="18" t="s">
        <v>71</v>
      </c>
      <c r="D343" s="17" t="s">
        <v>1315</v>
      </c>
      <c r="E343" s="16" t="s">
        <v>1097</v>
      </c>
    </row>
    <row r="344" spans="1:5" ht="39" customHeight="1" x14ac:dyDescent="0.25">
      <c r="A344" s="16" t="s">
        <v>861</v>
      </c>
      <c r="B344" s="16" t="s">
        <v>263</v>
      </c>
      <c r="C344" s="18" t="s">
        <v>71</v>
      </c>
      <c r="D344" s="17" t="s">
        <v>1323</v>
      </c>
      <c r="E344" s="16" t="s">
        <v>1097</v>
      </c>
    </row>
    <row r="345" spans="1:5" ht="39" customHeight="1" x14ac:dyDescent="0.25">
      <c r="A345" s="16" t="s">
        <v>862</v>
      </c>
      <c r="B345" s="16" t="s">
        <v>544</v>
      </c>
      <c r="C345" s="18" t="s">
        <v>82</v>
      </c>
      <c r="D345" s="17" t="s">
        <v>1047</v>
      </c>
      <c r="E345" s="16" t="s">
        <v>1324</v>
      </c>
    </row>
    <row r="346" spans="1:5" ht="24" customHeight="1" x14ac:dyDescent="0.25">
      <c r="A346" s="5" t="s">
        <v>40</v>
      </c>
      <c r="B346" s="5" t="s">
        <v>41</v>
      </c>
      <c r="C346" s="26"/>
      <c r="D346" s="15"/>
      <c r="E346" s="5"/>
    </row>
    <row r="347" spans="1:5" ht="24" customHeight="1" x14ac:dyDescent="0.25">
      <c r="A347" s="5" t="s">
        <v>863</v>
      </c>
      <c r="B347" s="5" t="s">
        <v>864</v>
      </c>
      <c r="C347" s="26"/>
      <c r="D347" s="15"/>
      <c r="E347" s="5"/>
    </row>
    <row r="348" spans="1:5" ht="39" customHeight="1" x14ac:dyDescent="0.25">
      <c r="A348" s="16" t="s">
        <v>865</v>
      </c>
      <c r="B348" s="16" t="s">
        <v>476</v>
      </c>
      <c r="C348" s="18" t="s">
        <v>78</v>
      </c>
      <c r="D348" s="17" t="s">
        <v>1325</v>
      </c>
      <c r="E348" s="16" t="s">
        <v>1326</v>
      </c>
    </row>
    <row r="349" spans="1:5" ht="39" customHeight="1" x14ac:dyDescent="0.25">
      <c r="A349" s="16" t="s">
        <v>866</v>
      </c>
      <c r="B349" s="16" t="s">
        <v>868</v>
      </c>
      <c r="C349" s="18" t="s">
        <v>66</v>
      </c>
      <c r="D349" s="17" t="s">
        <v>1327</v>
      </c>
      <c r="E349" s="16" t="s">
        <v>1328</v>
      </c>
    </row>
    <row r="350" spans="1:5" ht="39" customHeight="1" x14ac:dyDescent="0.25">
      <c r="A350" s="16" t="s">
        <v>869</v>
      </c>
      <c r="B350" s="16" t="s">
        <v>485</v>
      </c>
      <c r="C350" s="18" t="s">
        <v>78</v>
      </c>
      <c r="D350" s="17" t="s">
        <v>1329</v>
      </c>
      <c r="E350" s="16" t="s">
        <v>1330</v>
      </c>
    </row>
    <row r="351" spans="1:5" ht="39" customHeight="1" x14ac:dyDescent="0.25">
      <c r="A351" s="16" t="s">
        <v>870</v>
      </c>
      <c r="B351" s="16" t="s">
        <v>482</v>
      </c>
      <c r="C351" s="18" t="s">
        <v>127</v>
      </c>
      <c r="D351" s="17" t="s">
        <v>1145</v>
      </c>
      <c r="E351" s="16" t="s">
        <v>1331</v>
      </c>
    </row>
    <row r="352" spans="1:5" ht="26.1" customHeight="1" x14ac:dyDescent="0.25">
      <c r="A352" s="16" t="s">
        <v>871</v>
      </c>
      <c r="B352" s="16" t="s">
        <v>610</v>
      </c>
      <c r="C352" s="18" t="s">
        <v>71</v>
      </c>
      <c r="D352" s="17" t="s">
        <v>1332</v>
      </c>
      <c r="E352" s="16" t="s">
        <v>1333</v>
      </c>
    </row>
    <row r="353" spans="1:5" ht="65.099999999999994" customHeight="1" x14ac:dyDescent="0.25">
      <c r="A353" s="16" t="s">
        <v>872</v>
      </c>
      <c r="B353" s="16" t="s">
        <v>494</v>
      </c>
      <c r="C353" s="18" t="s">
        <v>495</v>
      </c>
      <c r="D353" s="17" t="s">
        <v>1334</v>
      </c>
      <c r="E353" s="16" t="s">
        <v>1335</v>
      </c>
    </row>
    <row r="354" spans="1:5" ht="39" customHeight="1" x14ac:dyDescent="0.25">
      <c r="A354" s="16" t="s">
        <v>873</v>
      </c>
      <c r="B354" s="16" t="s">
        <v>875</v>
      </c>
      <c r="C354" s="18" t="s">
        <v>78</v>
      </c>
      <c r="D354" s="17" t="s">
        <v>1336</v>
      </c>
      <c r="E354" s="16" t="s">
        <v>1337</v>
      </c>
    </row>
    <row r="355" spans="1:5" ht="39" customHeight="1" x14ac:dyDescent="0.25">
      <c r="A355" s="16" t="s">
        <v>876</v>
      </c>
      <c r="B355" s="16" t="s">
        <v>878</v>
      </c>
      <c r="C355" s="18" t="s">
        <v>78</v>
      </c>
      <c r="D355" s="17" t="s">
        <v>1338</v>
      </c>
      <c r="E355" s="16" t="s">
        <v>1339</v>
      </c>
    </row>
    <row r="356" spans="1:5" ht="39" customHeight="1" x14ac:dyDescent="0.25">
      <c r="A356" s="16" t="s">
        <v>879</v>
      </c>
      <c r="B356" s="16" t="s">
        <v>881</v>
      </c>
      <c r="C356" s="18" t="s">
        <v>78</v>
      </c>
      <c r="D356" s="17" t="s">
        <v>1340</v>
      </c>
      <c r="E356" s="16" t="s">
        <v>1341</v>
      </c>
    </row>
    <row r="357" spans="1:5" ht="51.95" customHeight="1" x14ac:dyDescent="0.25">
      <c r="A357" s="16" t="s">
        <v>882</v>
      </c>
      <c r="B357" s="16" t="s">
        <v>884</v>
      </c>
      <c r="C357" s="18" t="s">
        <v>66</v>
      </c>
      <c r="D357" s="17" t="s">
        <v>1342</v>
      </c>
      <c r="E357" s="16" t="s">
        <v>1343</v>
      </c>
    </row>
    <row r="358" spans="1:5" ht="39" customHeight="1" x14ac:dyDescent="0.25">
      <c r="A358" s="16" t="s">
        <v>885</v>
      </c>
      <c r="B358" s="16" t="s">
        <v>704</v>
      </c>
      <c r="C358" s="18" t="s">
        <v>66</v>
      </c>
      <c r="D358" s="17" t="s">
        <v>1344</v>
      </c>
      <c r="E358" s="16" t="s">
        <v>1097</v>
      </c>
    </row>
    <row r="359" spans="1:5" ht="26.1" customHeight="1" x14ac:dyDescent="0.25">
      <c r="A359" s="16" t="s">
        <v>886</v>
      </c>
      <c r="B359" s="16" t="s">
        <v>498</v>
      </c>
      <c r="C359" s="18" t="s">
        <v>66</v>
      </c>
      <c r="D359" s="17" t="s">
        <v>1235</v>
      </c>
      <c r="E359" s="16" t="s">
        <v>1345</v>
      </c>
    </row>
    <row r="360" spans="1:5" ht="26.1" customHeight="1" x14ac:dyDescent="0.25">
      <c r="A360" s="16" t="s">
        <v>887</v>
      </c>
      <c r="B360" s="16" t="s">
        <v>491</v>
      </c>
      <c r="C360" s="18" t="s">
        <v>71</v>
      </c>
      <c r="D360" s="17" t="s">
        <v>1346</v>
      </c>
      <c r="E360" s="16" t="s">
        <v>1347</v>
      </c>
    </row>
    <row r="361" spans="1:5" ht="24" customHeight="1" x14ac:dyDescent="0.25">
      <c r="A361" s="5" t="s">
        <v>888</v>
      </c>
      <c r="B361" s="5" t="s">
        <v>889</v>
      </c>
      <c r="C361" s="26"/>
      <c r="D361" s="15"/>
      <c r="E361" s="5"/>
    </row>
    <row r="362" spans="1:5" ht="51.95" customHeight="1" x14ac:dyDescent="0.25">
      <c r="A362" s="16" t="s">
        <v>890</v>
      </c>
      <c r="B362" s="16" t="s">
        <v>892</v>
      </c>
      <c r="C362" s="18" t="s">
        <v>495</v>
      </c>
      <c r="D362" s="17" t="s">
        <v>1151</v>
      </c>
      <c r="E362" s="16" t="s">
        <v>1348</v>
      </c>
    </row>
    <row r="363" spans="1:5" ht="26.1" customHeight="1" x14ac:dyDescent="0.25">
      <c r="A363" s="16" t="s">
        <v>893</v>
      </c>
      <c r="B363" s="16" t="s">
        <v>624</v>
      </c>
      <c r="C363" s="18" t="s">
        <v>495</v>
      </c>
      <c r="D363" s="17" t="s">
        <v>1349</v>
      </c>
      <c r="E363" s="16" t="s">
        <v>1350</v>
      </c>
    </row>
    <row r="364" spans="1:5" ht="24" customHeight="1" x14ac:dyDescent="0.25">
      <c r="A364" s="16" t="s">
        <v>894</v>
      </c>
      <c r="B364" s="16" t="s">
        <v>896</v>
      </c>
      <c r="C364" s="18" t="s">
        <v>127</v>
      </c>
      <c r="D364" s="17" t="s">
        <v>1351</v>
      </c>
      <c r="E364" s="16" t="s">
        <v>1352</v>
      </c>
    </row>
    <row r="365" spans="1:5" ht="26.1" customHeight="1" x14ac:dyDescent="0.25">
      <c r="A365" s="16" t="s">
        <v>897</v>
      </c>
      <c r="B365" s="16" t="s">
        <v>899</v>
      </c>
      <c r="C365" s="18" t="s">
        <v>66</v>
      </c>
      <c r="D365" s="17" t="s">
        <v>1353</v>
      </c>
      <c r="E365" s="16" t="s">
        <v>1354</v>
      </c>
    </row>
    <row r="366" spans="1:5" ht="24" customHeight="1" x14ac:dyDescent="0.25">
      <c r="A366" s="16" t="s">
        <v>900</v>
      </c>
      <c r="B366" s="16" t="s">
        <v>594</v>
      </c>
      <c r="C366" s="18" t="s">
        <v>78</v>
      </c>
      <c r="D366" s="17" t="s">
        <v>1355</v>
      </c>
      <c r="E366" s="16" t="s">
        <v>1356</v>
      </c>
    </row>
    <row r="367" spans="1:5" ht="26.1" customHeight="1" x14ac:dyDescent="0.25">
      <c r="A367" s="16" t="s">
        <v>901</v>
      </c>
      <c r="B367" s="16" t="s">
        <v>902</v>
      </c>
      <c r="C367" s="18" t="s">
        <v>82</v>
      </c>
      <c r="D367" s="17" t="s">
        <v>1314</v>
      </c>
      <c r="E367" s="16" t="s">
        <v>1097</v>
      </c>
    </row>
    <row r="368" spans="1:5" ht="24" customHeight="1" x14ac:dyDescent="0.25">
      <c r="A368" s="5" t="s">
        <v>903</v>
      </c>
      <c r="B368" s="5" t="s">
        <v>904</v>
      </c>
      <c r="C368" s="26"/>
      <c r="D368" s="15"/>
      <c r="E368" s="5"/>
    </row>
    <row r="369" spans="1:5" ht="39" customHeight="1" x14ac:dyDescent="0.25">
      <c r="A369" s="16" t="s">
        <v>905</v>
      </c>
      <c r="B369" s="16" t="s">
        <v>503</v>
      </c>
      <c r="C369" s="18" t="s">
        <v>66</v>
      </c>
      <c r="D369" s="17" t="s">
        <v>1357</v>
      </c>
      <c r="E369" s="16" t="s">
        <v>1358</v>
      </c>
    </row>
    <row r="370" spans="1:5" ht="24" customHeight="1" x14ac:dyDescent="0.25">
      <c r="A370" s="16" t="s">
        <v>906</v>
      </c>
      <c r="B370" s="16" t="s">
        <v>908</v>
      </c>
      <c r="C370" s="18" t="s">
        <v>66</v>
      </c>
      <c r="D370" s="17" t="s">
        <v>1359</v>
      </c>
      <c r="E370" s="16" t="s">
        <v>1360</v>
      </c>
    </row>
    <row r="371" spans="1:5" ht="26.1" customHeight="1" x14ac:dyDescent="0.25">
      <c r="A371" s="16" t="s">
        <v>909</v>
      </c>
      <c r="B371" s="16" t="s">
        <v>498</v>
      </c>
      <c r="C371" s="18" t="s">
        <v>66</v>
      </c>
      <c r="D371" s="17" t="s">
        <v>1361</v>
      </c>
      <c r="E371" s="16" t="s">
        <v>1362</v>
      </c>
    </row>
    <row r="372" spans="1:5" ht="26.1" customHeight="1" x14ac:dyDescent="0.25">
      <c r="A372" s="16" t="s">
        <v>910</v>
      </c>
      <c r="B372" s="16" t="s">
        <v>512</v>
      </c>
      <c r="C372" s="18" t="s">
        <v>82</v>
      </c>
      <c r="D372" s="17" t="s">
        <v>1031</v>
      </c>
      <c r="E372" s="16" t="s">
        <v>1097</v>
      </c>
    </row>
    <row r="373" spans="1:5" ht="39" customHeight="1" x14ac:dyDescent="0.25">
      <c r="A373" s="16" t="s">
        <v>911</v>
      </c>
      <c r="B373" s="16" t="s">
        <v>913</v>
      </c>
      <c r="C373" s="18" t="s">
        <v>71</v>
      </c>
      <c r="D373" s="17" t="s">
        <v>1159</v>
      </c>
      <c r="E373" s="16" t="s">
        <v>1363</v>
      </c>
    </row>
    <row r="374" spans="1:5" ht="26.1" customHeight="1" x14ac:dyDescent="0.25">
      <c r="A374" s="16" t="s">
        <v>914</v>
      </c>
      <c r="B374" s="16" t="s">
        <v>306</v>
      </c>
      <c r="C374" s="18" t="s">
        <v>71</v>
      </c>
      <c r="D374" s="17" t="s">
        <v>1364</v>
      </c>
      <c r="E374" s="16" t="s">
        <v>1365</v>
      </c>
    </row>
    <row r="375" spans="1:5" ht="39" customHeight="1" x14ac:dyDescent="0.25">
      <c r="A375" s="16" t="s">
        <v>915</v>
      </c>
      <c r="B375" s="16" t="s">
        <v>292</v>
      </c>
      <c r="C375" s="18" t="s">
        <v>82</v>
      </c>
      <c r="D375" s="17" t="s">
        <v>1094</v>
      </c>
      <c r="E375" s="16" t="s">
        <v>1097</v>
      </c>
    </row>
    <row r="376" spans="1:5" ht="39" customHeight="1" x14ac:dyDescent="0.25">
      <c r="A376" s="16" t="s">
        <v>916</v>
      </c>
      <c r="B376" s="16" t="s">
        <v>661</v>
      </c>
      <c r="C376" s="18" t="s">
        <v>82</v>
      </c>
      <c r="D376" s="17" t="s">
        <v>1047</v>
      </c>
      <c r="E376" s="16" t="s">
        <v>1097</v>
      </c>
    </row>
    <row r="377" spans="1:5" ht="65.099999999999994" customHeight="1" x14ac:dyDescent="0.25">
      <c r="A377" s="16" t="s">
        <v>917</v>
      </c>
      <c r="B377" s="16" t="s">
        <v>919</v>
      </c>
      <c r="C377" s="18" t="s">
        <v>71</v>
      </c>
      <c r="D377" s="17" t="s">
        <v>1033</v>
      </c>
      <c r="E377" s="16" t="s">
        <v>1097</v>
      </c>
    </row>
    <row r="378" spans="1:5" ht="51.95" customHeight="1" x14ac:dyDescent="0.25">
      <c r="A378" s="16" t="s">
        <v>920</v>
      </c>
      <c r="B378" s="16" t="s">
        <v>526</v>
      </c>
      <c r="C378" s="18" t="s">
        <v>82</v>
      </c>
      <c r="D378" s="17" t="s">
        <v>1086</v>
      </c>
      <c r="E378" s="16" t="s">
        <v>1366</v>
      </c>
    </row>
    <row r="379" spans="1:5" ht="26.1" customHeight="1" x14ac:dyDescent="0.25">
      <c r="A379" s="16" t="s">
        <v>921</v>
      </c>
      <c r="B379" s="16" t="s">
        <v>523</v>
      </c>
      <c r="C379" s="18" t="s">
        <v>82</v>
      </c>
      <c r="D379" s="17" t="s">
        <v>1086</v>
      </c>
      <c r="E379" s="16" t="s">
        <v>1367</v>
      </c>
    </row>
    <row r="380" spans="1:5" ht="26.1" customHeight="1" x14ac:dyDescent="0.25">
      <c r="A380" s="16" t="s">
        <v>922</v>
      </c>
      <c r="B380" s="16" t="s">
        <v>529</v>
      </c>
      <c r="C380" s="18" t="s">
        <v>82</v>
      </c>
      <c r="D380" s="17" t="s">
        <v>1086</v>
      </c>
      <c r="E380" s="16" t="s">
        <v>1366</v>
      </c>
    </row>
    <row r="381" spans="1:5" ht="26.1" customHeight="1" x14ac:dyDescent="0.25">
      <c r="A381" s="16" t="s">
        <v>923</v>
      </c>
      <c r="B381" s="16" t="s">
        <v>925</v>
      </c>
      <c r="C381" s="18" t="s">
        <v>118</v>
      </c>
      <c r="D381" s="17" t="s">
        <v>1035</v>
      </c>
      <c r="E381" s="16" t="s">
        <v>1097</v>
      </c>
    </row>
    <row r="382" spans="1:5" ht="51.95" customHeight="1" x14ac:dyDescent="0.25">
      <c r="A382" s="16" t="s">
        <v>926</v>
      </c>
      <c r="B382" s="16" t="s">
        <v>928</v>
      </c>
      <c r="C382" s="18" t="s">
        <v>495</v>
      </c>
      <c r="D382" s="17" t="s">
        <v>1315</v>
      </c>
      <c r="E382" s="16" t="s">
        <v>1368</v>
      </c>
    </row>
    <row r="383" spans="1:5" ht="39" customHeight="1" x14ac:dyDescent="0.25">
      <c r="A383" s="16" t="s">
        <v>929</v>
      </c>
      <c r="B383" s="16" t="s">
        <v>318</v>
      </c>
      <c r="C383" s="18" t="s">
        <v>82</v>
      </c>
      <c r="D383" s="17" t="s">
        <v>1047</v>
      </c>
      <c r="E383" s="16" t="s">
        <v>1097</v>
      </c>
    </row>
    <row r="384" spans="1:5" ht="24" customHeight="1" x14ac:dyDescent="0.25">
      <c r="A384" s="5" t="s">
        <v>930</v>
      </c>
      <c r="B384" s="5" t="s">
        <v>931</v>
      </c>
      <c r="C384" s="26"/>
      <c r="D384" s="15"/>
      <c r="E384" s="5"/>
    </row>
    <row r="385" spans="1:5" ht="26.1" customHeight="1" x14ac:dyDescent="0.25">
      <c r="A385" s="16" t="s">
        <v>932</v>
      </c>
      <c r="B385" s="16" t="s">
        <v>547</v>
      </c>
      <c r="C385" s="18" t="s">
        <v>82</v>
      </c>
      <c r="D385" s="17" t="s">
        <v>1246</v>
      </c>
      <c r="E385" s="16" t="s">
        <v>1369</v>
      </c>
    </row>
    <row r="386" spans="1:5" ht="24" customHeight="1" x14ac:dyDescent="0.25">
      <c r="A386" s="16" t="s">
        <v>933</v>
      </c>
      <c r="B386" s="16" t="s">
        <v>935</v>
      </c>
      <c r="C386" s="18" t="s">
        <v>82</v>
      </c>
      <c r="D386" s="17" t="s">
        <v>1047</v>
      </c>
      <c r="E386" s="16" t="s">
        <v>1370</v>
      </c>
    </row>
    <row r="387" spans="1:5" ht="24" customHeight="1" x14ac:dyDescent="0.25">
      <c r="A387" s="16" t="s">
        <v>936</v>
      </c>
      <c r="B387" s="16" t="s">
        <v>667</v>
      </c>
      <c r="C387" s="18" t="s">
        <v>82</v>
      </c>
      <c r="D387" s="17" t="s">
        <v>1086</v>
      </c>
      <c r="E387" s="16" t="s">
        <v>1097</v>
      </c>
    </row>
    <row r="388" spans="1:5" ht="26.1" customHeight="1" x14ac:dyDescent="0.25">
      <c r="A388" s="16" t="s">
        <v>937</v>
      </c>
      <c r="B388" s="16" t="s">
        <v>532</v>
      </c>
      <c r="C388" s="18" t="s">
        <v>82</v>
      </c>
      <c r="D388" s="17" t="s">
        <v>1086</v>
      </c>
      <c r="E388" s="16" t="s">
        <v>1371</v>
      </c>
    </row>
    <row r="389" spans="1:5" ht="24" customHeight="1" x14ac:dyDescent="0.25">
      <c r="A389" s="5" t="s">
        <v>42</v>
      </c>
      <c r="B389" s="5" t="s">
        <v>43</v>
      </c>
      <c r="C389" s="26"/>
      <c r="D389" s="15"/>
      <c r="E389" s="5"/>
    </row>
    <row r="390" spans="1:5" ht="39" customHeight="1" x14ac:dyDescent="0.25">
      <c r="A390" s="16" t="s">
        <v>938</v>
      </c>
      <c r="B390" s="16" t="s">
        <v>875</v>
      </c>
      <c r="C390" s="18" t="s">
        <v>78</v>
      </c>
      <c r="D390" s="17" t="s">
        <v>1372</v>
      </c>
      <c r="E390" s="16" t="s">
        <v>1373</v>
      </c>
    </row>
    <row r="391" spans="1:5" ht="39" customHeight="1" x14ac:dyDescent="0.25">
      <c r="A391" s="16" t="s">
        <v>939</v>
      </c>
      <c r="B391" s="16" t="s">
        <v>878</v>
      </c>
      <c r="C391" s="18" t="s">
        <v>78</v>
      </c>
      <c r="D391" s="17" t="s">
        <v>1374</v>
      </c>
      <c r="E391" s="16" t="s">
        <v>1375</v>
      </c>
    </row>
    <row r="392" spans="1:5" ht="39" customHeight="1" x14ac:dyDescent="0.25">
      <c r="A392" s="16" t="s">
        <v>940</v>
      </c>
      <c r="B392" s="16" t="s">
        <v>881</v>
      </c>
      <c r="C392" s="18" t="s">
        <v>78</v>
      </c>
      <c r="D392" s="17" t="s">
        <v>1376</v>
      </c>
      <c r="E392" s="16" t="s">
        <v>1377</v>
      </c>
    </row>
    <row r="393" spans="1:5" ht="51.95" customHeight="1" x14ac:dyDescent="0.25">
      <c r="A393" s="16" t="s">
        <v>941</v>
      </c>
      <c r="B393" s="16" t="s">
        <v>942</v>
      </c>
      <c r="C393" s="18" t="s">
        <v>66</v>
      </c>
      <c r="D393" s="17" t="s">
        <v>1378</v>
      </c>
      <c r="E393" s="16" t="s">
        <v>1379</v>
      </c>
    </row>
    <row r="394" spans="1:5" ht="39" customHeight="1" x14ac:dyDescent="0.25">
      <c r="A394" s="16" t="s">
        <v>943</v>
      </c>
      <c r="B394" s="16" t="s">
        <v>945</v>
      </c>
      <c r="C394" s="18" t="s">
        <v>66</v>
      </c>
      <c r="D394" s="17" t="s">
        <v>1378</v>
      </c>
      <c r="E394" s="16" t="s">
        <v>1380</v>
      </c>
    </row>
    <row r="395" spans="1:5" ht="24" customHeight="1" x14ac:dyDescent="0.25">
      <c r="A395" s="16" t="s">
        <v>946</v>
      </c>
      <c r="B395" s="16" t="s">
        <v>948</v>
      </c>
      <c r="C395" s="18" t="s">
        <v>82</v>
      </c>
      <c r="D395" s="17" t="s">
        <v>1035</v>
      </c>
      <c r="E395" s="16" t="s">
        <v>1097</v>
      </c>
    </row>
    <row r="396" spans="1:5" ht="39" customHeight="1" x14ac:dyDescent="0.25">
      <c r="A396" s="16" t="s">
        <v>949</v>
      </c>
      <c r="B396" s="16" t="s">
        <v>951</v>
      </c>
      <c r="C396" s="18" t="s">
        <v>82</v>
      </c>
      <c r="D396" s="17" t="s">
        <v>1246</v>
      </c>
      <c r="E396" s="16" t="s">
        <v>1097</v>
      </c>
    </row>
    <row r="397" spans="1:5" ht="39" customHeight="1" x14ac:dyDescent="0.25">
      <c r="A397" s="16" t="s">
        <v>952</v>
      </c>
      <c r="B397" s="16" t="s">
        <v>859</v>
      </c>
      <c r="C397" s="18" t="s">
        <v>71</v>
      </c>
      <c r="D397" s="17" t="s">
        <v>1381</v>
      </c>
      <c r="E397" s="16" t="s">
        <v>1382</v>
      </c>
    </row>
    <row r="398" spans="1:5" ht="39" customHeight="1" x14ac:dyDescent="0.25">
      <c r="A398" s="16" t="s">
        <v>953</v>
      </c>
      <c r="B398" s="16" t="s">
        <v>535</v>
      </c>
      <c r="C398" s="18" t="s">
        <v>71</v>
      </c>
      <c r="D398" s="17" t="s">
        <v>1383</v>
      </c>
      <c r="E398" s="16" t="s">
        <v>1384</v>
      </c>
    </row>
    <row r="399" spans="1:5" ht="39" customHeight="1" x14ac:dyDescent="0.25">
      <c r="A399" s="16" t="s">
        <v>954</v>
      </c>
      <c r="B399" s="16" t="s">
        <v>263</v>
      </c>
      <c r="C399" s="18" t="s">
        <v>71</v>
      </c>
      <c r="D399" s="17" t="s">
        <v>1385</v>
      </c>
      <c r="E399" s="16" t="s">
        <v>1386</v>
      </c>
    </row>
    <row r="400" spans="1:5" ht="24" customHeight="1" x14ac:dyDescent="0.25">
      <c r="A400" s="5" t="s">
        <v>44</v>
      </c>
      <c r="B400" s="5" t="s">
        <v>45</v>
      </c>
      <c r="C400" s="26"/>
      <c r="D400" s="15"/>
      <c r="E400" s="5"/>
    </row>
    <row r="401" spans="1:5" ht="24" customHeight="1" x14ac:dyDescent="0.25">
      <c r="A401" s="5" t="s">
        <v>955</v>
      </c>
      <c r="B401" s="5" t="s">
        <v>956</v>
      </c>
      <c r="C401" s="26"/>
      <c r="D401" s="15"/>
      <c r="E401" s="5"/>
    </row>
    <row r="402" spans="1:5" ht="39" customHeight="1" x14ac:dyDescent="0.25">
      <c r="A402" s="16" t="s">
        <v>957</v>
      </c>
      <c r="B402" s="16" t="s">
        <v>959</v>
      </c>
      <c r="C402" s="18" t="s">
        <v>78</v>
      </c>
      <c r="D402" s="17" t="s">
        <v>1387</v>
      </c>
      <c r="E402" s="16" t="s">
        <v>1388</v>
      </c>
    </row>
    <row r="403" spans="1:5" ht="26.1" customHeight="1" x14ac:dyDescent="0.25">
      <c r="A403" s="21" t="s">
        <v>960</v>
      </c>
      <c r="B403" s="21" t="s">
        <v>962</v>
      </c>
      <c r="C403" s="23" t="s">
        <v>71</v>
      </c>
      <c r="D403" s="22" t="s">
        <v>1389</v>
      </c>
      <c r="E403" s="21" t="s">
        <v>1390</v>
      </c>
    </row>
    <row r="404" spans="1:5" ht="26.1" customHeight="1" x14ac:dyDescent="0.25">
      <c r="A404" s="21" t="s">
        <v>963</v>
      </c>
      <c r="B404" s="21" t="s">
        <v>965</v>
      </c>
      <c r="C404" s="23" t="s">
        <v>127</v>
      </c>
      <c r="D404" s="22" t="s">
        <v>1391</v>
      </c>
      <c r="E404" s="21" t="s">
        <v>1392</v>
      </c>
    </row>
    <row r="405" spans="1:5" ht="26.1" customHeight="1" x14ac:dyDescent="0.25">
      <c r="A405" s="21" t="s">
        <v>966</v>
      </c>
      <c r="B405" s="21" t="s">
        <v>968</v>
      </c>
      <c r="C405" s="23" t="s">
        <v>127</v>
      </c>
      <c r="D405" s="22" t="s">
        <v>1393</v>
      </c>
      <c r="E405" s="21" t="s">
        <v>1394</v>
      </c>
    </row>
    <row r="406" spans="1:5" ht="26.1" customHeight="1" x14ac:dyDescent="0.25">
      <c r="A406" s="21" t="s">
        <v>969</v>
      </c>
      <c r="B406" s="21" t="s">
        <v>971</v>
      </c>
      <c r="C406" s="23" t="s">
        <v>66</v>
      </c>
      <c r="D406" s="22" t="s">
        <v>1314</v>
      </c>
      <c r="E406" s="21" t="s">
        <v>1395</v>
      </c>
    </row>
    <row r="407" spans="1:5" ht="26.1" customHeight="1" x14ac:dyDescent="0.25">
      <c r="A407" s="21" t="s">
        <v>972</v>
      </c>
      <c r="B407" s="21" t="s">
        <v>974</v>
      </c>
      <c r="C407" s="23" t="s">
        <v>127</v>
      </c>
      <c r="D407" s="22" t="s">
        <v>1396</v>
      </c>
      <c r="E407" s="21" t="s">
        <v>1397</v>
      </c>
    </row>
    <row r="408" spans="1:5" ht="26.1" customHeight="1" x14ac:dyDescent="0.25">
      <c r="A408" s="21" t="s">
        <v>975</v>
      </c>
      <c r="B408" s="21" t="s">
        <v>977</v>
      </c>
      <c r="C408" s="23" t="s">
        <v>82</v>
      </c>
      <c r="D408" s="22" t="s">
        <v>1237</v>
      </c>
      <c r="E408" s="21" t="s">
        <v>1097</v>
      </c>
    </row>
    <row r="409" spans="1:5" ht="39" customHeight="1" x14ac:dyDescent="0.25">
      <c r="A409" s="16" t="s">
        <v>978</v>
      </c>
      <c r="B409" s="16" t="s">
        <v>980</v>
      </c>
      <c r="C409" s="18" t="s">
        <v>66</v>
      </c>
      <c r="D409" s="17" t="s">
        <v>1314</v>
      </c>
      <c r="E409" s="16" t="s">
        <v>1398</v>
      </c>
    </row>
    <row r="410" spans="1:5" ht="24" customHeight="1" x14ac:dyDescent="0.25">
      <c r="A410" s="16" t="s">
        <v>981</v>
      </c>
      <c r="B410" s="16" t="s">
        <v>983</v>
      </c>
      <c r="C410" s="18" t="s">
        <v>66</v>
      </c>
      <c r="D410" s="17" t="s">
        <v>1314</v>
      </c>
      <c r="E410" s="16" t="s">
        <v>1398</v>
      </c>
    </row>
    <row r="411" spans="1:5" ht="26.1" customHeight="1" x14ac:dyDescent="0.25">
      <c r="A411" s="16" t="s">
        <v>984</v>
      </c>
      <c r="B411" s="16" t="s">
        <v>986</v>
      </c>
      <c r="C411" s="18" t="s">
        <v>71</v>
      </c>
      <c r="D411" s="17" t="s">
        <v>1031</v>
      </c>
      <c r="E411" s="16" t="s">
        <v>1161</v>
      </c>
    </row>
    <row r="412" spans="1:5" ht="24" customHeight="1" x14ac:dyDescent="0.25">
      <c r="A412" s="21" t="s">
        <v>987</v>
      </c>
      <c r="B412" s="21" t="s">
        <v>989</v>
      </c>
      <c r="C412" s="23" t="s">
        <v>990</v>
      </c>
      <c r="D412" s="22" t="s">
        <v>1316</v>
      </c>
      <c r="E412" s="21" t="s">
        <v>1161</v>
      </c>
    </row>
    <row r="413" spans="1:5" ht="24" customHeight="1" x14ac:dyDescent="0.25">
      <c r="A413" s="21" t="s">
        <v>991</v>
      </c>
      <c r="B413" s="21" t="s">
        <v>993</v>
      </c>
      <c r="C413" s="23" t="s">
        <v>990</v>
      </c>
      <c r="D413" s="22" t="s">
        <v>1316</v>
      </c>
      <c r="E413" s="21" t="s">
        <v>1161</v>
      </c>
    </row>
    <row r="414" spans="1:5" ht="24" customHeight="1" x14ac:dyDescent="0.25">
      <c r="A414" s="5" t="s">
        <v>994</v>
      </c>
      <c r="B414" s="5" t="s">
        <v>248</v>
      </c>
      <c r="C414" s="26"/>
      <c r="D414" s="15"/>
      <c r="E414" s="5"/>
    </row>
    <row r="415" spans="1:5" ht="39" customHeight="1" x14ac:dyDescent="0.25">
      <c r="A415" s="16" t="s">
        <v>995</v>
      </c>
      <c r="B415" s="16" t="s">
        <v>997</v>
      </c>
      <c r="C415" s="18" t="s">
        <v>71</v>
      </c>
      <c r="D415" s="17" t="s">
        <v>1035</v>
      </c>
      <c r="E415" s="16" t="s">
        <v>1097</v>
      </c>
    </row>
    <row r="416" spans="1:5" ht="39" customHeight="1" x14ac:dyDescent="0.25">
      <c r="A416" s="16" t="s">
        <v>998</v>
      </c>
      <c r="B416" s="16" t="s">
        <v>637</v>
      </c>
      <c r="C416" s="18" t="s">
        <v>82</v>
      </c>
      <c r="D416" s="17" t="s">
        <v>1086</v>
      </c>
      <c r="E416" s="16" t="s">
        <v>1097</v>
      </c>
    </row>
    <row r="417" spans="1:5" ht="39" customHeight="1" x14ac:dyDescent="0.25">
      <c r="A417" s="16" t="s">
        <v>999</v>
      </c>
      <c r="B417" s="16" t="s">
        <v>634</v>
      </c>
      <c r="C417" s="18" t="s">
        <v>71</v>
      </c>
      <c r="D417" s="17" t="s">
        <v>1031</v>
      </c>
      <c r="E417" s="16" t="s">
        <v>1097</v>
      </c>
    </row>
    <row r="418" spans="1:5" ht="39" customHeight="1" x14ac:dyDescent="0.25">
      <c r="A418" s="16" t="s">
        <v>1000</v>
      </c>
      <c r="B418" s="16" t="s">
        <v>263</v>
      </c>
      <c r="C418" s="18" t="s">
        <v>71</v>
      </c>
      <c r="D418" s="17" t="s">
        <v>1159</v>
      </c>
      <c r="E418" s="16" t="s">
        <v>1097</v>
      </c>
    </row>
    <row r="419" spans="1:5" ht="26.1" customHeight="1" x14ac:dyDescent="0.25">
      <c r="A419" s="16" t="s">
        <v>1001</v>
      </c>
      <c r="B419" s="16" t="s">
        <v>1003</v>
      </c>
      <c r="C419" s="18" t="s">
        <v>82</v>
      </c>
      <c r="D419" s="17" t="s">
        <v>1086</v>
      </c>
      <c r="E419" s="16" t="s">
        <v>1097</v>
      </c>
    </row>
    <row r="420" spans="1:5" ht="24" customHeight="1" x14ac:dyDescent="0.25">
      <c r="A420" s="5" t="s">
        <v>46</v>
      </c>
      <c r="B420" s="5" t="s">
        <v>47</v>
      </c>
      <c r="C420" s="26"/>
      <c r="D420" s="15"/>
      <c r="E420" s="5"/>
    </row>
    <row r="421" spans="1:5" ht="24" customHeight="1" x14ac:dyDescent="0.25">
      <c r="A421" s="5" t="s">
        <v>1004</v>
      </c>
      <c r="B421" s="5" t="s">
        <v>278</v>
      </c>
      <c r="C421" s="26"/>
      <c r="D421" s="15"/>
      <c r="E421" s="5"/>
    </row>
    <row r="422" spans="1:5" ht="39" customHeight="1" x14ac:dyDescent="0.25">
      <c r="A422" s="16" t="s">
        <v>1005</v>
      </c>
      <c r="B422" s="16" t="s">
        <v>1007</v>
      </c>
      <c r="C422" s="18" t="s">
        <v>82</v>
      </c>
      <c r="D422" s="17" t="s">
        <v>1086</v>
      </c>
      <c r="E422" s="16" t="s">
        <v>1399</v>
      </c>
    </row>
    <row r="423" spans="1:5" ht="26.1" customHeight="1" x14ac:dyDescent="0.25">
      <c r="A423" s="16" t="s">
        <v>1008</v>
      </c>
      <c r="B423" s="16" t="s">
        <v>1010</v>
      </c>
      <c r="C423" s="18" t="s">
        <v>82</v>
      </c>
      <c r="D423" s="17" t="s">
        <v>1033</v>
      </c>
      <c r="E423" s="16" t="s">
        <v>1097</v>
      </c>
    </row>
    <row r="424" spans="1:5" ht="39" customHeight="1" x14ac:dyDescent="0.25">
      <c r="A424" s="16" t="s">
        <v>1011</v>
      </c>
      <c r="B424" s="16" t="s">
        <v>289</v>
      </c>
      <c r="C424" s="18" t="s">
        <v>71</v>
      </c>
      <c r="D424" s="17" t="s">
        <v>1400</v>
      </c>
      <c r="E424" s="16" t="s">
        <v>1097</v>
      </c>
    </row>
    <row r="425" spans="1:5" ht="39" customHeight="1" x14ac:dyDescent="0.25">
      <c r="A425" s="16" t="s">
        <v>1012</v>
      </c>
      <c r="B425" s="16" t="s">
        <v>292</v>
      </c>
      <c r="C425" s="18" t="s">
        <v>82</v>
      </c>
      <c r="D425" s="17" t="s">
        <v>1031</v>
      </c>
      <c r="E425" s="16" t="s">
        <v>1097</v>
      </c>
    </row>
    <row r="426" spans="1:5" ht="39" customHeight="1" x14ac:dyDescent="0.25">
      <c r="A426" s="16" t="s">
        <v>1013</v>
      </c>
      <c r="B426" s="16" t="s">
        <v>1015</v>
      </c>
      <c r="C426" s="18" t="s">
        <v>82</v>
      </c>
      <c r="D426" s="17" t="s">
        <v>1031</v>
      </c>
      <c r="E426" s="16" t="s">
        <v>1097</v>
      </c>
    </row>
    <row r="427" spans="1:5" ht="26.1" customHeight="1" x14ac:dyDescent="0.25">
      <c r="A427" s="16" t="s">
        <v>1016</v>
      </c>
      <c r="B427" s="16" t="s">
        <v>925</v>
      </c>
      <c r="C427" s="18" t="s">
        <v>118</v>
      </c>
      <c r="D427" s="17" t="s">
        <v>1401</v>
      </c>
      <c r="E427" s="16" t="s">
        <v>1097</v>
      </c>
    </row>
    <row r="428" spans="1:5" ht="51.95" customHeight="1" x14ac:dyDescent="0.25">
      <c r="A428" s="16" t="s">
        <v>1017</v>
      </c>
      <c r="B428" s="16" t="s">
        <v>928</v>
      </c>
      <c r="C428" s="18" t="s">
        <v>495</v>
      </c>
      <c r="D428" s="17" t="s">
        <v>1036</v>
      </c>
      <c r="E428" s="16" t="s">
        <v>1402</v>
      </c>
    </row>
    <row r="429" spans="1:5" ht="24" customHeight="1" x14ac:dyDescent="0.25">
      <c r="A429" s="5" t="s">
        <v>1018</v>
      </c>
      <c r="B429" s="5" t="s">
        <v>248</v>
      </c>
      <c r="C429" s="26"/>
      <c r="D429" s="15"/>
      <c r="E429" s="5"/>
    </row>
    <row r="430" spans="1:5" ht="51.95" customHeight="1" x14ac:dyDescent="0.25">
      <c r="A430" s="16" t="s">
        <v>1019</v>
      </c>
      <c r="B430" s="16" t="s">
        <v>642</v>
      </c>
      <c r="C430" s="18" t="s">
        <v>82</v>
      </c>
      <c r="D430" s="17" t="s">
        <v>1086</v>
      </c>
      <c r="E430" s="16" t="s">
        <v>1097</v>
      </c>
    </row>
    <row r="431" spans="1:5" ht="39" customHeight="1" x14ac:dyDescent="0.25">
      <c r="A431" s="16" t="s">
        <v>1020</v>
      </c>
      <c r="B431" s="16" t="s">
        <v>634</v>
      </c>
      <c r="C431" s="18" t="s">
        <v>71</v>
      </c>
      <c r="D431" s="17" t="s">
        <v>1403</v>
      </c>
      <c r="E431" s="16" t="s">
        <v>1097</v>
      </c>
    </row>
    <row r="432" spans="1:5" ht="39" customHeight="1" x14ac:dyDescent="0.25">
      <c r="A432" s="16" t="s">
        <v>1021</v>
      </c>
      <c r="B432" s="16" t="s">
        <v>637</v>
      </c>
      <c r="C432" s="18" t="s">
        <v>82</v>
      </c>
      <c r="D432" s="17" t="s">
        <v>1096</v>
      </c>
      <c r="E432" s="16" t="s">
        <v>1097</v>
      </c>
    </row>
    <row r="433" spans="1:8" ht="24" customHeight="1" x14ac:dyDescent="0.25">
      <c r="A433" s="5" t="s">
        <v>48</v>
      </c>
      <c r="B433" s="5" t="s">
        <v>49</v>
      </c>
      <c r="C433" s="26"/>
      <c r="D433" s="15"/>
      <c r="E433" s="5"/>
    </row>
    <row r="434" spans="1:8" ht="26.1" customHeight="1" x14ac:dyDescent="0.25">
      <c r="A434" s="16" t="s">
        <v>1022</v>
      </c>
      <c r="B434" s="16" t="s">
        <v>671</v>
      </c>
      <c r="C434" s="18" t="s">
        <v>82</v>
      </c>
      <c r="D434" s="17" t="s">
        <v>1025</v>
      </c>
      <c r="E434" s="16" t="s">
        <v>1097</v>
      </c>
    </row>
    <row r="435" spans="1:8" ht="26.1" customHeight="1" x14ac:dyDescent="0.25">
      <c r="A435" s="16" t="s">
        <v>1023</v>
      </c>
      <c r="B435" s="16" t="s">
        <v>532</v>
      </c>
      <c r="C435" s="18" t="s">
        <v>82</v>
      </c>
      <c r="D435" s="17" t="s">
        <v>1025</v>
      </c>
      <c r="E435" s="16" t="s">
        <v>1404</v>
      </c>
    </row>
    <row r="436" spans="1:8" x14ac:dyDescent="0.25">
      <c r="A436" s="8"/>
      <c r="B436" s="8"/>
      <c r="C436" s="8"/>
      <c r="D436" s="8"/>
      <c r="E436" s="8"/>
      <c r="F436" s="8"/>
      <c r="G436" s="8"/>
      <c r="H436" s="8"/>
    </row>
    <row r="437" spans="1:8" x14ac:dyDescent="0.25">
      <c r="A437" s="69"/>
      <c r="B437" s="69"/>
      <c r="C437" s="69"/>
      <c r="D437" s="64" t="s">
        <v>50</v>
      </c>
      <c r="E437" s="69"/>
      <c r="F437" s="70">
        <v>1231519.74</v>
      </c>
      <c r="G437" s="69"/>
      <c r="H437" s="69"/>
    </row>
    <row r="438" spans="1:8" x14ac:dyDescent="0.25">
      <c r="A438" s="69"/>
      <c r="B438" s="69"/>
      <c r="C438" s="69"/>
      <c r="D438" s="64" t="s">
        <v>51</v>
      </c>
      <c r="E438" s="69"/>
      <c r="F438" s="70">
        <v>250361.85</v>
      </c>
      <c r="G438" s="69"/>
      <c r="H438" s="69"/>
    </row>
    <row r="439" spans="1:8" x14ac:dyDescent="0.25">
      <c r="A439" s="69"/>
      <c r="B439" s="69"/>
      <c r="C439" s="69"/>
      <c r="D439" s="64" t="s">
        <v>52</v>
      </c>
      <c r="E439" s="69"/>
      <c r="F439" s="70">
        <v>1481881.59</v>
      </c>
      <c r="G439" s="69"/>
      <c r="H439" s="69"/>
    </row>
    <row r="440" spans="1:8" ht="60" customHeight="1" x14ac:dyDescent="0.25">
      <c r="A440" s="11"/>
      <c r="B440" s="11"/>
      <c r="C440" s="11"/>
      <c r="D440" s="11"/>
      <c r="E440" s="11"/>
      <c r="F440" s="11"/>
      <c r="G440" s="11"/>
      <c r="H440" s="11"/>
    </row>
    <row r="441" spans="1:8" ht="69.95" customHeight="1" x14ac:dyDescent="0.25">
      <c r="A441" s="71" t="s">
        <v>53</v>
      </c>
      <c r="B441" s="66"/>
      <c r="C441" s="66"/>
      <c r="D441" s="66"/>
      <c r="E441" s="66"/>
      <c r="F441" s="66"/>
      <c r="G441" s="66"/>
      <c r="H441" s="66"/>
    </row>
    <row r="442" spans="1:8" ht="60" customHeight="1" x14ac:dyDescent="0.25">
      <c r="A442" s="11"/>
      <c r="B442" s="11"/>
      <c r="C442" s="11"/>
      <c r="D442" s="11"/>
      <c r="E442" s="11"/>
      <c r="F442" s="11"/>
      <c r="G442" s="11"/>
      <c r="H442" s="11"/>
    </row>
    <row r="443" spans="1:8" ht="69.95" customHeight="1" x14ac:dyDescent="0.25">
      <c r="A443" s="71" t="s">
        <v>54</v>
      </c>
      <c r="B443" s="66"/>
      <c r="C443" s="66"/>
      <c r="D443" s="66"/>
      <c r="E443" s="66"/>
      <c r="F443" s="66"/>
      <c r="G443" s="66"/>
      <c r="H443" s="66"/>
    </row>
  </sheetData>
  <mergeCells count="16">
    <mergeCell ref="A441:H441"/>
    <mergeCell ref="A443:H443"/>
    <mergeCell ref="A438:C438"/>
    <mergeCell ref="D438:E438"/>
    <mergeCell ref="F438:H438"/>
    <mergeCell ref="A439:C439"/>
    <mergeCell ref="D439:E439"/>
    <mergeCell ref="F439:H439"/>
    <mergeCell ref="A437:C437"/>
    <mergeCell ref="D437:E437"/>
    <mergeCell ref="F437:H437"/>
    <mergeCell ref="F1:H1"/>
    <mergeCell ref="I1:J1"/>
    <mergeCell ref="F2:H2"/>
    <mergeCell ref="I2:J2"/>
    <mergeCell ref="A3:E3"/>
  </mergeCells>
  <pageMargins left="0.511811024" right="0.511811024" top="0.78740157499999996" bottom="0.78740157499999996" header="0.31496062000000002" footer="0.31496062000000002"/>
  <pageSetup paperSize="9" scale="52" orientation="portrait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6F01C8-C930-434B-B929-A0C784913962}">
  <dimension ref="A1:G38"/>
  <sheetViews>
    <sheetView view="pageBreakPreview" zoomScale="60" zoomScaleNormal="100" workbookViewId="0">
      <selection activeCell="B4" sqref="B4"/>
    </sheetView>
  </sheetViews>
  <sheetFormatPr defaultRowHeight="15" x14ac:dyDescent="0.25"/>
  <cols>
    <col min="1" max="1" width="22.85546875" bestFit="1" customWidth="1"/>
    <col min="2" max="2" width="68.5703125" bestFit="1" customWidth="1"/>
    <col min="3" max="3" width="22.85546875" bestFit="1" customWidth="1"/>
    <col min="4" max="30" width="13.7109375" bestFit="1" customWidth="1"/>
  </cols>
  <sheetData>
    <row r="1" spans="1:7" x14ac:dyDescent="0.25">
      <c r="A1" s="1"/>
      <c r="B1" s="1" t="s">
        <v>0</v>
      </c>
      <c r="C1" s="1" t="s">
        <v>1</v>
      </c>
      <c r="D1" s="63" t="s">
        <v>2</v>
      </c>
      <c r="E1" s="63"/>
      <c r="F1" s="63" t="s">
        <v>3</v>
      </c>
      <c r="G1" s="63"/>
    </row>
    <row r="2" spans="1:7" ht="89.25" x14ac:dyDescent="0.25">
      <c r="A2" s="2"/>
      <c r="B2" s="2" t="s">
        <v>4</v>
      </c>
      <c r="C2" s="2" t="s">
        <v>5</v>
      </c>
      <c r="D2" s="64" t="s">
        <v>6</v>
      </c>
      <c r="E2" s="64"/>
      <c r="F2" s="64" t="s">
        <v>7</v>
      </c>
      <c r="G2" s="64"/>
    </row>
    <row r="3" spans="1:7" x14ac:dyDescent="0.25">
      <c r="A3" s="65" t="s">
        <v>1405</v>
      </c>
      <c r="B3" s="66"/>
      <c r="C3" s="66"/>
      <c r="D3" s="66"/>
      <c r="E3" s="66"/>
      <c r="F3" s="66"/>
      <c r="G3" s="66"/>
    </row>
    <row r="4" spans="1:7" x14ac:dyDescent="0.25">
      <c r="A4" s="3" t="s">
        <v>9</v>
      </c>
      <c r="B4" s="3" t="s">
        <v>10</v>
      </c>
      <c r="C4" s="4" t="s">
        <v>1406</v>
      </c>
      <c r="D4" s="4" t="s">
        <v>1407</v>
      </c>
      <c r="E4" s="4" t="s">
        <v>1408</v>
      </c>
      <c r="F4" s="4" t="s">
        <v>1409</v>
      </c>
      <c r="G4" s="4" t="s">
        <v>1410</v>
      </c>
    </row>
    <row r="5" spans="1:7" ht="26.25" thickBot="1" x14ac:dyDescent="0.3">
      <c r="A5" s="5" t="s">
        <v>13</v>
      </c>
      <c r="B5" s="5" t="s">
        <v>14</v>
      </c>
      <c r="C5" s="15" t="s">
        <v>1411</v>
      </c>
      <c r="D5" s="27" t="s">
        <v>1412</v>
      </c>
      <c r="E5" s="27" t="s">
        <v>1413</v>
      </c>
      <c r="F5" s="27" t="s">
        <v>1414</v>
      </c>
      <c r="G5" s="27" t="s">
        <v>1415</v>
      </c>
    </row>
    <row r="6" spans="1:7" ht="27" thickTop="1" thickBot="1" x14ac:dyDescent="0.3">
      <c r="A6" s="5" t="s">
        <v>15</v>
      </c>
      <c r="B6" s="5" t="s">
        <v>16</v>
      </c>
      <c r="C6" s="15" t="s">
        <v>1416</v>
      </c>
      <c r="D6" s="28" t="s">
        <v>1416</v>
      </c>
      <c r="E6" s="15" t="s">
        <v>1417</v>
      </c>
      <c r="F6" s="15" t="s">
        <v>1417</v>
      </c>
      <c r="G6" s="15" t="s">
        <v>1417</v>
      </c>
    </row>
    <row r="7" spans="1:7" ht="27" thickTop="1" thickBot="1" x14ac:dyDescent="0.3">
      <c r="A7" s="5" t="s">
        <v>17</v>
      </c>
      <c r="B7" s="5" t="s">
        <v>18</v>
      </c>
      <c r="C7" s="15" t="s">
        <v>1418</v>
      </c>
      <c r="D7" s="28" t="s">
        <v>1418</v>
      </c>
      <c r="E7" s="15" t="s">
        <v>1417</v>
      </c>
      <c r="F7" s="15" t="s">
        <v>1417</v>
      </c>
      <c r="G7" s="15" t="s">
        <v>1417</v>
      </c>
    </row>
    <row r="8" spans="1:7" ht="27" thickTop="1" thickBot="1" x14ac:dyDescent="0.3">
      <c r="A8" s="5" t="s">
        <v>19</v>
      </c>
      <c r="B8" s="5" t="s">
        <v>20</v>
      </c>
      <c r="C8" s="15" t="s">
        <v>1419</v>
      </c>
      <c r="D8" s="28" t="s">
        <v>1420</v>
      </c>
      <c r="E8" s="28" t="s">
        <v>1421</v>
      </c>
      <c r="F8" s="28" t="s">
        <v>1421</v>
      </c>
      <c r="G8" s="28" t="s">
        <v>1420</v>
      </c>
    </row>
    <row r="9" spans="1:7" ht="27" thickTop="1" thickBot="1" x14ac:dyDescent="0.3">
      <c r="A9" s="5" t="s">
        <v>21</v>
      </c>
      <c r="B9" s="5" t="s">
        <v>22</v>
      </c>
      <c r="C9" s="15" t="s">
        <v>1422</v>
      </c>
      <c r="D9" s="28" t="s">
        <v>1423</v>
      </c>
      <c r="E9" s="28" t="s">
        <v>1424</v>
      </c>
      <c r="F9" s="28" t="s">
        <v>1424</v>
      </c>
      <c r="G9" s="28" t="s">
        <v>1423</v>
      </c>
    </row>
    <row r="10" spans="1:7" ht="27" thickTop="1" thickBot="1" x14ac:dyDescent="0.3">
      <c r="A10" s="5" t="s">
        <v>23</v>
      </c>
      <c r="B10" s="5" t="s">
        <v>24</v>
      </c>
      <c r="C10" s="15" t="s">
        <v>1425</v>
      </c>
      <c r="D10" s="15" t="s">
        <v>1417</v>
      </c>
      <c r="E10" s="28" t="s">
        <v>1426</v>
      </c>
      <c r="F10" s="28" t="s">
        <v>1426</v>
      </c>
      <c r="G10" s="28" t="s">
        <v>1427</v>
      </c>
    </row>
    <row r="11" spans="1:7" ht="27" thickTop="1" thickBot="1" x14ac:dyDescent="0.3">
      <c r="A11" s="5" t="s">
        <v>25</v>
      </c>
      <c r="B11" s="5" t="s">
        <v>26</v>
      </c>
      <c r="C11" s="15" t="s">
        <v>1428</v>
      </c>
      <c r="D11" s="15" t="s">
        <v>1417</v>
      </c>
      <c r="E11" s="28" t="s">
        <v>1429</v>
      </c>
      <c r="F11" s="28" t="s">
        <v>1429</v>
      </c>
      <c r="G11" s="28" t="s">
        <v>1430</v>
      </c>
    </row>
    <row r="12" spans="1:7" ht="27" thickTop="1" thickBot="1" x14ac:dyDescent="0.3">
      <c r="A12" s="5" t="s">
        <v>27</v>
      </c>
      <c r="B12" s="5" t="s">
        <v>28</v>
      </c>
      <c r="C12" s="15" t="s">
        <v>1431</v>
      </c>
      <c r="D12" s="28" t="s">
        <v>1432</v>
      </c>
      <c r="E12" s="28" t="s">
        <v>1433</v>
      </c>
      <c r="F12" s="28" t="s">
        <v>1433</v>
      </c>
      <c r="G12" s="28" t="s">
        <v>1433</v>
      </c>
    </row>
    <row r="13" spans="1:7" ht="27" thickTop="1" thickBot="1" x14ac:dyDescent="0.3">
      <c r="A13" s="5" t="s">
        <v>29</v>
      </c>
      <c r="B13" s="5" t="s">
        <v>30</v>
      </c>
      <c r="C13" s="15" t="s">
        <v>1434</v>
      </c>
      <c r="D13" s="15" t="s">
        <v>1417</v>
      </c>
      <c r="E13" s="15" t="s">
        <v>1417</v>
      </c>
      <c r="F13" s="28" t="s">
        <v>1435</v>
      </c>
      <c r="G13" s="28" t="s">
        <v>1436</v>
      </c>
    </row>
    <row r="14" spans="1:7" ht="27" thickTop="1" thickBot="1" x14ac:dyDescent="0.3">
      <c r="A14" s="5" t="s">
        <v>31</v>
      </c>
      <c r="B14" s="5" t="s">
        <v>32</v>
      </c>
      <c r="C14" s="15" t="s">
        <v>1437</v>
      </c>
      <c r="D14" s="27" t="s">
        <v>1438</v>
      </c>
      <c r="E14" s="27" t="s">
        <v>1439</v>
      </c>
      <c r="F14" s="27" t="s">
        <v>1440</v>
      </c>
      <c r="G14" s="27" t="s">
        <v>1441</v>
      </c>
    </row>
    <row r="15" spans="1:7" ht="27" thickTop="1" thickBot="1" x14ac:dyDescent="0.3">
      <c r="A15" s="5" t="s">
        <v>33</v>
      </c>
      <c r="B15" s="5" t="s">
        <v>16</v>
      </c>
      <c r="C15" s="15" t="s">
        <v>1442</v>
      </c>
      <c r="D15" s="28" t="s">
        <v>1442</v>
      </c>
      <c r="E15" s="15" t="s">
        <v>1417</v>
      </c>
      <c r="F15" s="15" t="s">
        <v>1417</v>
      </c>
      <c r="G15" s="15" t="s">
        <v>1417</v>
      </c>
    </row>
    <row r="16" spans="1:7" ht="27" thickTop="1" thickBot="1" x14ac:dyDescent="0.3">
      <c r="A16" s="5" t="s">
        <v>34</v>
      </c>
      <c r="B16" s="5" t="s">
        <v>18</v>
      </c>
      <c r="C16" s="15" t="s">
        <v>1443</v>
      </c>
      <c r="D16" s="28" t="s">
        <v>1443</v>
      </c>
      <c r="E16" s="15" t="s">
        <v>1417</v>
      </c>
      <c r="F16" s="15" t="s">
        <v>1417</v>
      </c>
      <c r="G16" s="15" t="s">
        <v>1417</v>
      </c>
    </row>
    <row r="17" spans="1:7" ht="27" thickTop="1" thickBot="1" x14ac:dyDescent="0.3">
      <c r="A17" s="5" t="s">
        <v>35</v>
      </c>
      <c r="B17" s="5" t="s">
        <v>20</v>
      </c>
      <c r="C17" s="15" t="s">
        <v>1444</v>
      </c>
      <c r="D17" s="28" t="s">
        <v>1445</v>
      </c>
      <c r="E17" s="28" t="s">
        <v>1446</v>
      </c>
      <c r="F17" s="28" t="s">
        <v>1446</v>
      </c>
      <c r="G17" s="28" t="s">
        <v>1445</v>
      </c>
    </row>
    <row r="18" spans="1:7" ht="27" thickTop="1" thickBot="1" x14ac:dyDescent="0.3">
      <c r="A18" s="5" t="s">
        <v>36</v>
      </c>
      <c r="B18" s="5" t="s">
        <v>37</v>
      </c>
      <c r="C18" s="15" t="s">
        <v>1447</v>
      </c>
      <c r="D18" s="15" t="s">
        <v>1417</v>
      </c>
      <c r="E18" s="28" t="s">
        <v>1448</v>
      </c>
      <c r="F18" s="28" t="s">
        <v>1449</v>
      </c>
      <c r="G18" s="28" t="s">
        <v>1450</v>
      </c>
    </row>
    <row r="19" spans="1:7" ht="27" thickTop="1" thickBot="1" x14ac:dyDescent="0.3">
      <c r="A19" s="5" t="s">
        <v>38</v>
      </c>
      <c r="B19" s="5" t="s">
        <v>39</v>
      </c>
      <c r="C19" s="15" t="s">
        <v>1451</v>
      </c>
      <c r="D19" s="28" t="s">
        <v>1452</v>
      </c>
      <c r="E19" s="28" t="s">
        <v>1453</v>
      </c>
      <c r="F19" s="28" t="s">
        <v>1454</v>
      </c>
      <c r="G19" s="28" t="s">
        <v>1455</v>
      </c>
    </row>
    <row r="20" spans="1:7" ht="27" thickTop="1" thickBot="1" x14ac:dyDescent="0.3">
      <c r="A20" s="5" t="s">
        <v>40</v>
      </c>
      <c r="B20" s="5" t="s">
        <v>41</v>
      </c>
      <c r="C20" s="15" t="s">
        <v>1456</v>
      </c>
      <c r="D20" s="15" t="s">
        <v>1417</v>
      </c>
      <c r="E20" s="28" t="s">
        <v>1457</v>
      </c>
      <c r="F20" s="28" t="s">
        <v>1458</v>
      </c>
      <c r="G20" s="28" t="s">
        <v>1459</v>
      </c>
    </row>
    <row r="21" spans="1:7" ht="27" thickTop="1" thickBot="1" x14ac:dyDescent="0.3">
      <c r="A21" s="5" t="s">
        <v>42</v>
      </c>
      <c r="B21" s="5" t="s">
        <v>43</v>
      </c>
      <c r="C21" s="15" t="s">
        <v>1460</v>
      </c>
      <c r="D21" s="15" t="s">
        <v>1417</v>
      </c>
      <c r="E21" s="15" t="s">
        <v>1417</v>
      </c>
      <c r="F21" s="28" t="s">
        <v>1461</v>
      </c>
      <c r="G21" s="28" t="s">
        <v>1462</v>
      </c>
    </row>
    <row r="22" spans="1:7" ht="27" thickTop="1" thickBot="1" x14ac:dyDescent="0.3">
      <c r="A22" s="5" t="s">
        <v>44</v>
      </c>
      <c r="B22" s="5" t="s">
        <v>45</v>
      </c>
      <c r="C22" s="15" t="s">
        <v>1463</v>
      </c>
      <c r="D22" s="15" t="s">
        <v>1417</v>
      </c>
      <c r="E22" s="15" t="s">
        <v>1417</v>
      </c>
      <c r="F22" s="28" t="s">
        <v>1464</v>
      </c>
      <c r="G22" s="28" t="s">
        <v>1465</v>
      </c>
    </row>
    <row r="23" spans="1:7" ht="27" thickTop="1" thickBot="1" x14ac:dyDescent="0.3">
      <c r="A23" s="5" t="s">
        <v>46</v>
      </c>
      <c r="B23" s="5" t="s">
        <v>47</v>
      </c>
      <c r="C23" s="15" t="s">
        <v>1466</v>
      </c>
      <c r="D23" s="15" t="s">
        <v>1417</v>
      </c>
      <c r="E23" s="15" t="s">
        <v>1417</v>
      </c>
      <c r="F23" s="28" t="s">
        <v>1467</v>
      </c>
      <c r="G23" s="28" t="s">
        <v>1467</v>
      </c>
    </row>
    <row r="24" spans="1:7" ht="27" thickTop="1" thickBot="1" x14ac:dyDescent="0.3">
      <c r="A24" s="5" t="s">
        <v>48</v>
      </c>
      <c r="B24" s="5" t="s">
        <v>49</v>
      </c>
      <c r="C24" s="15" t="s">
        <v>1468</v>
      </c>
      <c r="D24" s="15" t="s">
        <v>1417</v>
      </c>
      <c r="E24" s="15" t="s">
        <v>1417</v>
      </c>
      <c r="F24" s="28" t="s">
        <v>1469</v>
      </c>
      <c r="G24" s="28" t="s">
        <v>1470</v>
      </c>
    </row>
    <row r="25" spans="1:7" ht="15.75" thickTop="1" x14ac:dyDescent="0.25">
      <c r="A25" s="64" t="s">
        <v>1471</v>
      </c>
      <c r="B25" s="64"/>
      <c r="C25" s="2"/>
      <c r="D25" s="9" t="s">
        <v>1472</v>
      </c>
      <c r="E25" s="9" t="s">
        <v>1473</v>
      </c>
      <c r="F25" s="9" t="s">
        <v>1474</v>
      </c>
      <c r="G25" s="9" t="s">
        <v>1475</v>
      </c>
    </row>
    <row r="26" spans="1:7" x14ac:dyDescent="0.25">
      <c r="A26" s="64" t="s">
        <v>1476</v>
      </c>
      <c r="B26" s="64"/>
      <c r="C26" s="2"/>
      <c r="D26" s="9" t="s">
        <v>1477</v>
      </c>
      <c r="E26" s="9" t="s">
        <v>1478</v>
      </c>
      <c r="F26" s="9" t="s">
        <v>1479</v>
      </c>
      <c r="G26" s="9" t="s">
        <v>1480</v>
      </c>
    </row>
    <row r="27" spans="1:7" x14ac:dyDescent="0.25">
      <c r="A27" s="64" t="s">
        <v>1481</v>
      </c>
      <c r="B27" s="64"/>
      <c r="C27" s="2"/>
      <c r="D27" s="9" t="s">
        <v>1472</v>
      </c>
      <c r="E27" s="9" t="s">
        <v>1482</v>
      </c>
      <c r="F27" s="9" t="s">
        <v>1483</v>
      </c>
      <c r="G27" s="9" t="s">
        <v>1484</v>
      </c>
    </row>
    <row r="28" spans="1:7" x14ac:dyDescent="0.25">
      <c r="A28" s="64" t="s">
        <v>1485</v>
      </c>
      <c r="B28" s="64"/>
      <c r="C28" s="2"/>
      <c r="D28" s="9" t="s">
        <v>1486</v>
      </c>
      <c r="E28" s="9" t="s">
        <v>1487</v>
      </c>
      <c r="F28" s="9" t="s">
        <v>1488</v>
      </c>
      <c r="G28" s="9" t="s">
        <v>1489</v>
      </c>
    </row>
    <row r="29" spans="1:7" x14ac:dyDescent="0.25">
      <c r="A29" s="8"/>
      <c r="B29" s="8"/>
      <c r="C29" s="8"/>
      <c r="D29" s="8"/>
      <c r="E29" s="8"/>
      <c r="F29" s="8"/>
      <c r="G29" s="8"/>
    </row>
    <row r="30" spans="1:7" x14ac:dyDescent="0.25">
      <c r="A30" s="43" t="s">
        <v>1545</v>
      </c>
      <c r="B30" s="8"/>
      <c r="C30" s="8"/>
      <c r="D30" s="8"/>
      <c r="E30" s="8"/>
      <c r="F30" s="8"/>
      <c r="G30" s="8"/>
    </row>
    <row r="31" spans="1:7" ht="31.5" customHeight="1" x14ac:dyDescent="0.25">
      <c r="A31" s="72" t="s">
        <v>1546</v>
      </c>
      <c r="B31" s="72"/>
      <c r="C31" s="72"/>
      <c r="D31" s="72"/>
      <c r="E31" s="72"/>
      <c r="F31" s="72"/>
      <c r="G31" s="72"/>
    </row>
    <row r="32" spans="1:7" x14ac:dyDescent="0.25">
      <c r="A32" s="73"/>
      <c r="B32" s="73"/>
      <c r="C32" s="73"/>
      <c r="D32" s="73"/>
      <c r="E32" s="73"/>
      <c r="F32" s="73"/>
      <c r="G32" s="73"/>
    </row>
    <row r="33" spans="1:7" x14ac:dyDescent="0.25">
      <c r="A33" s="71"/>
      <c r="B33" s="71"/>
      <c r="C33" s="71"/>
      <c r="D33" s="71"/>
      <c r="E33" s="71"/>
      <c r="F33" s="71"/>
      <c r="G33" s="71"/>
    </row>
    <row r="34" spans="1:7" x14ac:dyDescent="0.25">
      <c r="A34" s="8"/>
      <c r="B34" s="8"/>
      <c r="C34" s="8"/>
      <c r="D34" s="8"/>
      <c r="E34" s="8"/>
      <c r="F34" s="8"/>
      <c r="G34" s="8"/>
    </row>
    <row r="35" spans="1:7" x14ac:dyDescent="0.25">
      <c r="A35" s="11"/>
      <c r="B35" s="11"/>
      <c r="C35" s="11"/>
      <c r="D35" s="11"/>
      <c r="E35" s="11"/>
      <c r="F35" s="11"/>
      <c r="G35" s="11"/>
    </row>
    <row r="36" spans="1:7" ht="50.25" customHeight="1" x14ac:dyDescent="0.25">
      <c r="A36" s="71" t="s">
        <v>53</v>
      </c>
      <c r="B36" s="66"/>
      <c r="C36" s="66"/>
      <c r="D36" s="66"/>
      <c r="E36" s="66"/>
      <c r="F36" s="66"/>
      <c r="G36" s="66"/>
    </row>
    <row r="37" spans="1:7" ht="33" customHeight="1" x14ac:dyDescent="0.25">
      <c r="A37" s="11"/>
      <c r="B37" s="11"/>
      <c r="C37" s="11"/>
      <c r="D37" s="11"/>
      <c r="E37" s="11"/>
      <c r="F37" s="11"/>
      <c r="G37" s="11"/>
    </row>
    <row r="38" spans="1:7" ht="54" customHeight="1" x14ac:dyDescent="0.25">
      <c r="A38" s="71" t="s">
        <v>54</v>
      </c>
      <c r="B38" s="66"/>
      <c r="C38" s="66"/>
      <c r="D38" s="66"/>
      <c r="E38" s="66"/>
      <c r="F38" s="66"/>
      <c r="G38" s="66"/>
    </row>
  </sheetData>
  <mergeCells count="14">
    <mergeCell ref="A26:B26"/>
    <mergeCell ref="A27:B27"/>
    <mergeCell ref="A28:B28"/>
    <mergeCell ref="A36:G36"/>
    <mergeCell ref="A38:G38"/>
    <mergeCell ref="A33:G33"/>
    <mergeCell ref="A31:G31"/>
    <mergeCell ref="A32:G32"/>
    <mergeCell ref="A25:B25"/>
    <mergeCell ref="D1:E1"/>
    <mergeCell ref="F1:G1"/>
    <mergeCell ref="D2:E2"/>
    <mergeCell ref="F2:G2"/>
    <mergeCell ref="A3:G3"/>
  </mergeCells>
  <pageMargins left="0.511811024" right="0.511811024" top="0.78740157499999996" bottom="0.78740157499999996" header="0.31496062000000002" footer="0.31496062000000002"/>
  <pageSetup paperSize="9" scale="80" orientation="landscape" horizontalDpi="0" verticalDpi="0" r:id="rId1"/>
  <rowBreaks count="1" manualBreakCount="1">
    <brk id="21" max="16383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F14967-4FC0-40E3-B673-A4F87DB694E5}">
  <dimension ref="A1:J94"/>
  <sheetViews>
    <sheetView view="pageBreakPreview" zoomScale="60" zoomScaleNormal="100" workbookViewId="0">
      <selection activeCell="C2" sqref="C2:D2"/>
    </sheetView>
  </sheetViews>
  <sheetFormatPr defaultRowHeight="15" x14ac:dyDescent="0.25"/>
  <cols>
    <col min="1" max="1" width="11.42578125" bestFit="1" customWidth="1"/>
    <col min="2" max="2" width="13.7109375" bestFit="1" customWidth="1"/>
    <col min="3" max="3" width="11.42578125" bestFit="1" customWidth="1"/>
    <col min="4" max="4" width="68.5703125" bestFit="1" customWidth="1"/>
    <col min="5" max="5" width="17.140625" bestFit="1" customWidth="1"/>
    <col min="6" max="9" width="13.7109375" bestFit="1" customWidth="1"/>
    <col min="10" max="11" width="16" bestFit="1" customWidth="1"/>
  </cols>
  <sheetData>
    <row r="1" spans="1:10" x14ac:dyDescent="0.25">
      <c r="A1" s="1"/>
      <c r="B1" s="1"/>
      <c r="C1" s="63" t="s">
        <v>1490</v>
      </c>
      <c r="D1" s="63"/>
      <c r="E1" s="63" t="s">
        <v>1</v>
      </c>
      <c r="F1" s="63"/>
      <c r="G1" s="63" t="s">
        <v>2</v>
      </c>
      <c r="H1" s="63"/>
      <c r="I1" s="63" t="s">
        <v>3</v>
      </c>
      <c r="J1" s="63"/>
    </row>
    <row r="2" spans="1:10" ht="80.099999999999994" customHeight="1" x14ac:dyDescent="0.25">
      <c r="A2" s="2"/>
      <c r="B2" s="2"/>
      <c r="C2" s="64" t="s">
        <v>4</v>
      </c>
      <c r="D2" s="64"/>
      <c r="E2" s="64" t="s">
        <v>5</v>
      </c>
      <c r="F2" s="64"/>
      <c r="G2" s="64" t="s">
        <v>6</v>
      </c>
      <c r="H2" s="64"/>
      <c r="I2" s="64" t="s">
        <v>7</v>
      </c>
      <c r="J2" s="64"/>
    </row>
    <row r="3" spans="1:10" x14ac:dyDescent="0.25">
      <c r="A3" s="65" t="s">
        <v>1490</v>
      </c>
      <c r="B3" s="66"/>
      <c r="C3" s="66"/>
      <c r="D3" s="66"/>
      <c r="E3" s="66"/>
      <c r="F3" s="66"/>
      <c r="G3" s="66"/>
      <c r="H3" s="66"/>
      <c r="I3" s="66"/>
      <c r="J3" s="66"/>
    </row>
    <row r="4" spans="1:10" ht="30" customHeight="1" x14ac:dyDescent="0.25">
      <c r="A4" s="65" t="s">
        <v>1491</v>
      </c>
      <c r="B4" s="66"/>
      <c r="C4" s="66"/>
      <c r="D4" s="66"/>
      <c r="E4" s="66"/>
      <c r="F4" s="66"/>
      <c r="G4" s="66"/>
      <c r="H4" s="66"/>
      <c r="I4" s="66"/>
      <c r="J4" s="66"/>
    </row>
    <row r="5" spans="1:10" ht="18" customHeight="1" x14ac:dyDescent="0.25">
      <c r="A5" s="3" t="s">
        <v>466</v>
      </c>
      <c r="B5" s="4" t="s">
        <v>56</v>
      </c>
      <c r="C5" s="3" t="s">
        <v>57</v>
      </c>
      <c r="D5" s="3" t="s">
        <v>10</v>
      </c>
      <c r="E5" s="62" t="s">
        <v>1492</v>
      </c>
      <c r="F5" s="62"/>
      <c r="G5" s="14" t="s">
        <v>58</v>
      </c>
      <c r="H5" s="4" t="s">
        <v>59</v>
      </c>
      <c r="I5" s="4" t="s">
        <v>60</v>
      </c>
      <c r="J5" s="4" t="s">
        <v>11</v>
      </c>
    </row>
    <row r="6" spans="1:10" ht="26.1" customHeight="1" x14ac:dyDescent="0.25">
      <c r="A6" s="16" t="s">
        <v>1493</v>
      </c>
      <c r="B6" s="17" t="s">
        <v>467</v>
      </c>
      <c r="C6" s="16" t="s">
        <v>468</v>
      </c>
      <c r="D6" s="16" t="s">
        <v>469</v>
      </c>
      <c r="E6" s="75" t="s">
        <v>1494</v>
      </c>
      <c r="F6" s="75"/>
      <c r="G6" s="18" t="s">
        <v>82</v>
      </c>
      <c r="H6" s="29">
        <v>1</v>
      </c>
      <c r="I6" s="19">
        <v>187.56</v>
      </c>
      <c r="J6" s="19">
        <v>187.56</v>
      </c>
    </row>
    <row r="7" spans="1:10" ht="26.1" customHeight="1" x14ac:dyDescent="0.25">
      <c r="A7" s="30" t="s">
        <v>1495</v>
      </c>
      <c r="B7" s="31" t="s">
        <v>1496</v>
      </c>
      <c r="C7" s="30" t="s">
        <v>64</v>
      </c>
      <c r="D7" s="30" t="s">
        <v>1497</v>
      </c>
      <c r="E7" s="74" t="s">
        <v>1498</v>
      </c>
      <c r="F7" s="74"/>
      <c r="G7" s="32" t="s">
        <v>990</v>
      </c>
      <c r="H7" s="33">
        <v>0.29899999999999999</v>
      </c>
      <c r="I7" s="34">
        <v>15.56</v>
      </c>
      <c r="J7" s="34">
        <v>4.6500000000000004</v>
      </c>
    </row>
    <row r="8" spans="1:10" ht="26.1" customHeight="1" x14ac:dyDescent="0.25">
      <c r="A8" s="30" t="s">
        <v>1495</v>
      </c>
      <c r="B8" s="31" t="s">
        <v>1499</v>
      </c>
      <c r="C8" s="30" t="s">
        <v>64</v>
      </c>
      <c r="D8" s="30" t="s">
        <v>1500</v>
      </c>
      <c r="E8" s="74" t="s">
        <v>1498</v>
      </c>
      <c r="F8" s="74"/>
      <c r="G8" s="32" t="s">
        <v>990</v>
      </c>
      <c r="H8" s="33">
        <v>0.29899999999999999</v>
      </c>
      <c r="I8" s="34">
        <v>19.68</v>
      </c>
      <c r="J8" s="34">
        <v>5.88</v>
      </c>
    </row>
    <row r="9" spans="1:10" ht="24" customHeight="1" x14ac:dyDescent="0.25">
      <c r="A9" s="35" t="s">
        <v>1501</v>
      </c>
      <c r="B9" s="36" t="s">
        <v>1502</v>
      </c>
      <c r="C9" s="35" t="s">
        <v>468</v>
      </c>
      <c r="D9" s="35" t="s">
        <v>1503</v>
      </c>
      <c r="E9" s="76" t="s">
        <v>1504</v>
      </c>
      <c r="F9" s="76"/>
      <c r="G9" s="37" t="s">
        <v>82</v>
      </c>
      <c r="H9" s="38">
        <v>1</v>
      </c>
      <c r="I9" s="39">
        <v>177.03</v>
      </c>
      <c r="J9" s="39">
        <v>177.03</v>
      </c>
    </row>
    <row r="10" spans="1:10" ht="25.5" x14ac:dyDescent="0.25">
      <c r="A10" s="40"/>
      <c r="B10" s="40"/>
      <c r="C10" s="40"/>
      <c r="D10" s="40"/>
      <c r="E10" s="40" t="s">
        <v>1505</v>
      </c>
      <c r="F10" s="41">
        <v>8.33</v>
      </c>
      <c r="G10" s="40" t="s">
        <v>1506</v>
      </c>
      <c r="H10" s="41">
        <v>0</v>
      </c>
      <c r="I10" s="40" t="s">
        <v>1507</v>
      </c>
      <c r="J10" s="41">
        <v>8.33</v>
      </c>
    </row>
    <row r="11" spans="1:10" x14ac:dyDescent="0.25">
      <c r="A11" s="40"/>
      <c r="B11" s="40"/>
      <c r="C11" s="40"/>
      <c r="D11" s="40"/>
      <c r="E11" s="40" t="s">
        <v>1508</v>
      </c>
      <c r="F11" s="41">
        <v>38.14</v>
      </c>
      <c r="G11" s="40"/>
      <c r="H11" s="77" t="s">
        <v>1509</v>
      </c>
      <c r="I11" s="77"/>
      <c r="J11" s="41">
        <v>225.7</v>
      </c>
    </row>
    <row r="12" spans="1:10" x14ac:dyDescent="0.25">
      <c r="A12" s="64" t="s">
        <v>1510</v>
      </c>
      <c r="B12" s="64"/>
      <c r="C12" s="64"/>
      <c r="D12" s="64"/>
      <c r="E12" s="64"/>
      <c r="F12" s="64"/>
      <c r="G12" s="64"/>
      <c r="H12" s="64"/>
      <c r="I12" s="64"/>
      <c r="J12" s="64"/>
    </row>
    <row r="13" spans="1:10" ht="15.75" thickBot="1" x14ac:dyDescent="0.3">
      <c r="A13" s="78"/>
      <c r="B13" s="78"/>
      <c r="C13" s="78"/>
      <c r="D13" s="78"/>
      <c r="E13" s="78"/>
      <c r="F13" s="78"/>
      <c r="G13" s="78"/>
      <c r="H13" s="78"/>
      <c r="I13" s="78"/>
      <c r="J13" s="78"/>
    </row>
    <row r="14" spans="1:10" ht="0.95" customHeight="1" thickTop="1" x14ac:dyDescent="0.25">
      <c r="A14" s="42"/>
      <c r="B14" s="42"/>
      <c r="C14" s="42"/>
      <c r="D14" s="42"/>
      <c r="E14" s="42"/>
      <c r="F14" s="42"/>
      <c r="G14" s="42"/>
      <c r="H14" s="42"/>
      <c r="I14" s="42"/>
      <c r="J14" s="42"/>
    </row>
    <row r="15" spans="1:10" ht="18" customHeight="1" x14ac:dyDescent="0.25">
      <c r="A15" s="3" t="s">
        <v>515</v>
      </c>
      <c r="B15" s="4" t="s">
        <v>56</v>
      </c>
      <c r="C15" s="3" t="s">
        <v>57</v>
      </c>
      <c r="D15" s="3" t="s">
        <v>10</v>
      </c>
      <c r="E15" s="62" t="s">
        <v>1492</v>
      </c>
      <c r="F15" s="62"/>
      <c r="G15" s="14" t="s">
        <v>58</v>
      </c>
      <c r="H15" s="4" t="s">
        <v>59</v>
      </c>
      <c r="I15" s="4" t="s">
        <v>60</v>
      </c>
      <c r="J15" s="4" t="s">
        <v>11</v>
      </c>
    </row>
    <row r="16" spans="1:10" ht="24" customHeight="1" x14ac:dyDescent="0.25">
      <c r="A16" s="16" t="s">
        <v>1493</v>
      </c>
      <c r="B16" s="17" t="s">
        <v>516</v>
      </c>
      <c r="C16" s="16" t="s">
        <v>468</v>
      </c>
      <c r="D16" s="16" t="s">
        <v>517</v>
      </c>
      <c r="E16" s="75">
        <v>67</v>
      </c>
      <c r="F16" s="75"/>
      <c r="G16" s="18" t="s">
        <v>82</v>
      </c>
      <c r="H16" s="29">
        <v>1</v>
      </c>
      <c r="I16" s="19">
        <v>4022.16</v>
      </c>
      <c r="J16" s="19">
        <v>4022.16</v>
      </c>
    </row>
    <row r="17" spans="1:10" ht="24" customHeight="1" x14ac:dyDescent="0.25">
      <c r="A17" s="30" t="s">
        <v>1495</v>
      </c>
      <c r="B17" s="31" t="s">
        <v>1511</v>
      </c>
      <c r="C17" s="30" t="s">
        <v>64</v>
      </c>
      <c r="D17" s="30" t="s">
        <v>1512</v>
      </c>
      <c r="E17" s="74" t="s">
        <v>1498</v>
      </c>
      <c r="F17" s="74"/>
      <c r="G17" s="32" t="s">
        <v>990</v>
      </c>
      <c r="H17" s="33">
        <v>6.24</v>
      </c>
      <c r="I17" s="34">
        <v>20.96</v>
      </c>
      <c r="J17" s="34">
        <v>130.79</v>
      </c>
    </row>
    <row r="18" spans="1:10" ht="26.1" customHeight="1" x14ac:dyDescent="0.25">
      <c r="A18" s="30" t="s">
        <v>1495</v>
      </c>
      <c r="B18" s="31" t="s">
        <v>1513</v>
      </c>
      <c r="C18" s="30" t="s">
        <v>64</v>
      </c>
      <c r="D18" s="30" t="s">
        <v>1514</v>
      </c>
      <c r="E18" s="74" t="s">
        <v>1498</v>
      </c>
      <c r="F18" s="74"/>
      <c r="G18" s="32" t="s">
        <v>990</v>
      </c>
      <c r="H18" s="33">
        <v>9.375</v>
      </c>
      <c r="I18" s="34">
        <v>16.68</v>
      </c>
      <c r="J18" s="34">
        <v>156.37</v>
      </c>
    </row>
    <row r="19" spans="1:10" ht="26.1" customHeight="1" x14ac:dyDescent="0.25">
      <c r="A19" s="35" t="s">
        <v>1501</v>
      </c>
      <c r="B19" s="36" t="s">
        <v>1515</v>
      </c>
      <c r="C19" s="35" t="s">
        <v>468</v>
      </c>
      <c r="D19" s="35" t="s">
        <v>1516</v>
      </c>
      <c r="E19" s="76" t="s">
        <v>1504</v>
      </c>
      <c r="F19" s="76"/>
      <c r="G19" s="37" t="s">
        <v>1517</v>
      </c>
      <c r="H19" s="38">
        <v>1</v>
      </c>
      <c r="I19" s="39">
        <v>3735</v>
      </c>
      <c r="J19" s="39">
        <v>3735</v>
      </c>
    </row>
    <row r="20" spans="1:10" ht="25.5" x14ac:dyDescent="0.25">
      <c r="A20" s="40"/>
      <c r="B20" s="40"/>
      <c r="C20" s="40"/>
      <c r="D20" s="40"/>
      <c r="E20" s="40" t="s">
        <v>1505</v>
      </c>
      <c r="F20" s="41">
        <v>219.23</v>
      </c>
      <c r="G20" s="40" t="s">
        <v>1506</v>
      </c>
      <c r="H20" s="41">
        <v>0</v>
      </c>
      <c r="I20" s="40" t="s">
        <v>1507</v>
      </c>
      <c r="J20" s="41">
        <v>219.23</v>
      </c>
    </row>
    <row r="21" spans="1:10" ht="15.75" thickBot="1" x14ac:dyDescent="0.3">
      <c r="A21" s="40"/>
      <c r="B21" s="40"/>
      <c r="C21" s="40"/>
      <c r="D21" s="40"/>
      <c r="E21" s="40" t="s">
        <v>1508</v>
      </c>
      <c r="F21" s="41">
        <v>818.1</v>
      </c>
      <c r="G21" s="40"/>
      <c r="H21" s="77" t="s">
        <v>1509</v>
      </c>
      <c r="I21" s="77"/>
      <c r="J21" s="41">
        <v>4840.26</v>
      </c>
    </row>
    <row r="22" spans="1:10" ht="0.95" customHeight="1" thickTop="1" x14ac:dyDescent="0.25">
      <c r="A22" s="42"/>
      <c r="B22" s="42"/>
      <c r="C22" s="42"/>
      <c r="D22" s="42"/>
      <c r="E22" s="42"/>
      <c r="F22" s="42"/>
      <c r="G22" s="42"/>
      <c r="H22" s="42"/>
      <c r="I22" s="42"/>
      <c r="J22" s="42"/>
    </row>
    <row r="23" spans="1:10" ht="18" customHeight="1" x14ac:dyDescent="0.25">
      <c r="A23" s="3" t="s">
        <v>542</v>
      </c>
      <c r="B23" s="4" t="s">
        <v>56</v>
      </c>
      <c r="C23" s="3" t="s">
        <v>57</v>
      </c>
      <c r="D23" s="3" t="s">
        <v>10</v>
      </c>
      <c r="E23" s="62" t="s">
        <v>1492</v>
      </c>
      <c r="F23" s="62"/>
      <c r="G23" s="14" t="s">
        <v>58</v>
      </c>
      <c r="H23" s="4" t="s">
        <v>59</v>
      </c>
      <c r="I23" s="4" t="s">
        <v>60</v>
      </c>
      <c r="J23" s="4" t="s">
        <v>11</v>
      </c>
    </row>
    <row r="24" spans="1:10" ht="39" customHeight="1" x14ac:dyDescent="0.25">
      <c r="A24" s="16" t="s">
        <v>1493</v>
      </c>
      <c r="B24" s="17" t="s">
        <v>543</v>
      </c>
      <c r="C24" s="16" t="s">
        <v>468</v>
      </c>
      <c r="D24" s="16" t="s">
        <v>544</v>
      </c>
      <c r="E24" s="75" t="s">
        <v>1518</v>
      </c>
      <c r="F24" s="75"/>
      <c r="G24" s="18" t="s">
        <v>82</v>
      </c>
      <c r="H24" s="29">
        <v>1</v>
      </c>
      <c r="I24" s="19">
        <v>1880</v>
      </c>
      <c r="J24" s="19">
        <v>1880</v>
      </c>
    </row>
    <row r="25" spans="1:10" ht="26.1" customHeight="1" x14ac:dyDescent="0.25">
      <c r="A25" s="30" t="s">
        <v>1495</v>
      </c>
      <c r="B25" s="31" t="s">
        <v>1513</v>
      </c>
      <c r="C25" s="30" t="s">
        <v>64</v>
      </c>
      <c r="D25" s="30" t="s">
        <v>1514</v>
      </c>
      <c r="E25" s="74" t="s">
        <v>1498</v>
      </c>
      <c r="F25" s="74"/>
      <c r="G25" s="32" t="s">
        <v>990</v>
      </c>
      <c r="H25" s="33">
        <v>7.4800000000000005E-2</v>
      </c>
      <c r="I25" s="34">
        <v>16.68</v>
      </c>
      <c r="J25" s="34">
        <v>1.24</v>
      </c>
    </row>
    <row r="26" spans="1:10" ht="24" customHeight="1" x14ac:dyDescent="0.25">
      <c r="A26" s="30" t="s">
        <v>1495</v>
      </c>
      <c r="B26" s="31" t="s">
        <v>1511</v>
      </c>
      <c r="C26" s="30" t="s">
        <v>64</v>
      </c>
      <c r="D26" s="30" t="s">
        <v>1512</v>
      </c>
      <c r="E26" s="74" t="s">
        <v>1498</v>
      </c>
      <c r="F26" s="74"/>
      <c r="G26" s="32" t="s">
        <v>990</v>
      </c>
      <c r="H26" s="33">
        <v>0.17949999999999999</v>
      </c>
      <c r="I26" s="34">
        <v>20.96</v>
      </c>
      <c r="J26" s="34">
        <v>3.76</v>
      </c>
    </row>
    <row r="27" spans="1:10" ht="26.1" customHeight="1" x14ac:dyDescent="0.25">
      <c r="A27" s="35" t="s">
        <v>1501</v>
      </c>
      <c r="B27" s="36" t="s">
        <v>1519</v>
      </c>
      <c r="C27" s="35" t="s">
        <v>468</v>
      </c>
      <c r="D27" s="35" t="s">
        <v>1520</v>
      </c>
      <c r="E27" s="76" t="s">
        <v>1504</v>
      </c>
      <c r="F27" s="76"/>
      <c r="G27" s="37" t="s">
        <v>82</v>
      </c>
      <c r="H27" s="38">
        <v>1</v>
      </c>
      <c r="I27" s="39">
        <v>1875</v>
      </c>
      <c r="J27" s="39">
        <v>1875</v>
      </c>
    </row>
    <row r="28" spans="1:10" ht="25.5" x14ac:dyDescent="0.25">
      <c r="A28" s="40"/>
      <c r="B28" s="40"/>
      <c r="C28" s="40"/>
      <c r="D28" s="40"/>
      <c r="E28" s="40" t="s">
        <v>1505</v>
      </c>
      <c r="F28" s="41">
        <v>3.9</v>
      </c>
      <c r="G28" s="40" t="s">
        <v>1506</v>
      </c>
      <c r="H28" s="41">
        <v>0</v>
      </c>
      <c r="I28" s="40" t="s">
        <v>1507</v>
      </c>
      <c r="J28" s="41">
        <v>3.9</v>
      </c>
    </row>
    <row r="29" spans="1:10" ht="15.75" thickBot="1" x14ac:dyDescent="0.3">
      <c r="A29" s="40"/>
      <c r="B29" s="40"/>
      <c r="C29" s="40"/>
      <c r="D29" s="40"/>
      <c r="E29" s="40" t="s">
        <v>1508</v>
      </c>
      <c r="F29" s="41">
        <v>382.39</v>
      </c>
      <c r="G29" s="40"/>
      <c r="H29" s="77" t="s">
        <v>1509</v>
      </c>
      <c r="I29" s="77"/>
      <c r="J29" s="41">
        <v>2262.39</v>
      </c>
    </row>
    <row r="30" spans="1:10" ht="0.95" customHeight="1" thickTop="1" x14ac:dyDescent="0.25">
      <c r="A30" s="42"/>
      <c r="B30" s="42"/>
      <c r="C30" s="42"/>
      <c r="D30" s="42"/>
      <c r="E30" s="42"/>
      <c r="F30" s="42"/>
      <c r="G30" s="42"/>
      <c r="H30" s="42"/>
      <c r="I30" s="42"/>
      <c r="J30" s="42"/>
    </row>
    <row r="31" spans="1:10" ht="18" customHeight="1" x14ac:dyDescent="0.25">
      <c r="A31" s="3" t="s">
        <v>545</v>
      </c>
      <c r="B31" s="4" t="s">
        <v>56</v>
      </c>
      <c r="C31" s="3" t="s">
        <v>57</v>
      </c>
      <c r="D31" s="3" t="s">
        <v>10</v>
      </c>
      <c r="E31" s="62" t="s">
        <v>1492</v>
      </c>
      <c r="F31" s="62"/>
      <c r="G31" s="14" t="s">
        <v>58</v>
      </c>
      <c r="H31" s="4" t="s">
        <v>59</v>
      </c>
      <c r="I31" s="4" t="s">
        <v>60</v>
      </c>
      <c r="J31" s="4" t="s">
        <v>11</v>
      </c>
    </row>
    <row r="32" spans="1:10" ht="26.1" customHeight="1" x14ac:dyDescent="0.25">
      <c r="A32" s="16" t="s">
        <v>1493</v>
      </c>
      <c r="B32" s="17" t="s">
        <v>546</v>
      </c>
      <c r="C32" s="16" t="s">
        <v>468</v>
      </c>
      <c r="D32" s="16" t="s">
        <v>547</v>
      </c>
      <c r="E32" s="75" t="s">
        <v>1518</v>
      </c>
      <c r="F32" s="75"/>
      <c r="G32" s="18" t="s">
        <v>82</v>
      </c>
      <c r="H32" s="29">
        <v>1</v>
      </c>
      <c r="I32" s="19">
        <v>312.3</v>
      </c>
      <c r="J32" s="19">
        <v>312.3</v>
      </c>
    </row>
    <row r="33" spans="1:10" ht="26.1" customHeight="1" x14ac:dyDescent="0.25">
      <c r="A33" s="30" t="s">
        <v>1495</v>
      </c>
      <c r="B33" s="31" t="s">
        <v>1513</v>
      </c>
      <c r="C33" s="30" t="s">
        <v>64</v>
      </c>
      <c r="D33" s="30" t="s">
        <v>1514</v>
      </c>
      <c r="E33" s="74" t="s">
        <v>1498</v>
      </c>
      <c r="F33" s="74"/>
      <c r="G33" s="32" t="s">
        <v>990</v>
      </c>
      <c r="H33" s="33">
        <v>7.4800000000000005E-2</v>
      </c>
      <c r="I33" s="34">
        <v>16.68</v>
      </c>
      <c r="J33" s="34">
        <v>1.24</v>
      </c>
    </row>
    <row r="34" spans="1:10" ht="24" customHeight="1" x14ac:dyDescent="0.25">
      <c r="A34" s="30" t="s">
        <v>1495</v>
      </c>
      <c r="B34" s="31" t="s">
        <v>1511</v>
      </c>
      <c r="C34" s="30" t="s">
        <v>64</v>
      </c>
      <c r="D34" s="30" t="s">
        <v>1512</v>
      </c>
      <c r="E34" s="74" t="s">
        <v>1498</v>
      </c>
      <c r="F34" s="74"/>
      <c r="G34" s="32" t="s">
        <v>990</v>
      </c>
      <c r="H34" s="33">
        <v>0.17949999999999999</v>
      </c>
      <c r="I34" s="34">
        <v>20.96</v>
      </c>
      <c r="J34" s="34">
        <v>3.76</v>
      </c>
    </row>
    <row r="35" spans="1:10" ht="117" customHeight="1" x14ac:dyDescent="0.25">
      <c r="A35" s="35" t="s">
        <v>1501</v>
      </c>
      <c r="B35" s="36" t="s">
        <v>1521</v>
      </c>
      <c r="C35" s="35" t="s">
        <v>468</v>
      </c>
      <c r="D35" s="35" t="s">
        <v>1522</v>
      </c>
      <c r="E35" s="76" t="s">
        <v>1504</v>
      </c>
      <c r="F35" s="76"/>
      <c r="G35" s="37" t="s">
        <v>82</v>
      </c>
      <c r="H35" s="38">
        <v>1</v>
      </c>
      <c r="I35" s="39">
        <v>307.3</v>
      </c>
      <c r="J35" s="39">
        <v>307.3</v>
      </c>
    </row>
    <row r="36" spans="1:10" ht="25.5" x14ac:dyDescent="0.25">
      <c r="A36" s="40"/>
      <c r="B36" s="40"/>
      <c r="C36" s="40"/>
      <c r="D36" s="40"/>
      <c r="E36" s="40" t="s">
        <v>1505</v>
      </c>
      <c r="F36" s="41">
        <v>3.9</v>
      </c>
      <c r="G36" s="40" t="s">
        <v>1506</v>
      </c>
      <c r="H36" s="41">
        <v>0</v>
      </c>
      <c r="I36" s="40" t="s">
        <v>1507</v>
      </c>
      <c r="J36" s="41">
        <v>3.9</v>
      </c>
    </row>
    <row r="37" spans="1:10" ht="15.75" thickBot="1" x14ac:dyDescent="0.3">
      <c r="A37" s="40"/>
      <c r="B37" s="40"/>
      <c r="C37" s="40"/>
      <c r="D37" s="40"/>
      <c r="E37" s="40" t="s">
        <v>1508</v>
      </c>
      <c r="F37" s="41">
        <v>63.52</v>
      </c>
      <c r="G37" s="40"/>
      <c r="H37" s="77" t="s">
        <v>1509</v>
      </c>
      <c r="I37" s="77"/>
      <c r="J37" s="41">
        <v>375.82</v>
      </c>
    </row>
    <row r="38" spans="1:10" ht="0.95" customHeight="1" thickTop="1" x14ac:dyDescent="0.25">
      <c r="A38" s="42"/>
      <c r="B38" s="42"/>
      <c r="C38" s="42"/>
      <c r="D38" s="42"/>
      <c r="E38" s="42"/>
      <c r="F38" s="42"/>
      <c r="G38" s="42"/>
      <c r="H38" s="42"/>
      <c r="I38" s="42"/>
      <c r="J38" s="42"/>
    </row>
    <row r="39" spans="1:10" ht="18" customHeight="1" x14ac:dyDescent="0.25">
      <c r="A39" s="3" t="s">
        <v>548</v>
      </c>
      <c r="B39" s="4" t="s">
        <v>56</v>
      </c>
      <c r="C39" s="3" t="s">
        <v>57</v>
      </c>
      <c r="D39" s="3" t="s">
        <v>10</v>
      </c>
      <c r="E39" s="62" t="s">
        <v>1492</v>
      </c>
      <c r="F39" s="62"/>
      <c r="G39" s="14" t="s">
        <v>58</v>
      </c>
      <c r="H39" s="4" t="s">
        <v>59</v>
      </c>
      <c r="I39" s="4" t="s">
        <v>60</v>
      </c>
      <c r="J39" s="4" t="s">
        <v>11</v>
      </c>
    </row>
    <row r="40" spans="1:10" ht="26.1" customHeight="1" x14ac:dyDescent="0.25">
      <c r="A40" s="16" t="s">
        <v>1493</v>
      </c>
      <c r="B40" s="17" t="s">
        <v>549</v>
      </c>
      <c r="C40" s="16" t="s">
        <v>468</v>
      </c>
      <c r="D40" s="16" t="s">
        <v>550</v>
      </c>
      <c r="E40" s="75" t="s">
        <v>1518</v>
      </c>
      <c r="F40" s="75"/>
      <c r="G40" s="18" t="s">
        <v>82</v>
      </c>
      <c r="H40" s="29">
        <v>1</v>
      </c>
      <c r="I40" s="19">
        <v>312.3</v>
      </c>
      <c r="J40" s="19">
        <v>312.3</v>
      </c>
    </row>
    <row r="41" spans="1:10" ht="26.1" customHeight="1" x14ac:dyDescent="0.25">
      <c r="A41" s="30" t="s">
        <v>1495</v>
      </c>
      <c r="B41" s="31" t="s">
        <v>1513</v>
      </c>
      <c r="C41" s="30" t="s">
        <v>64</v>
      </c>
      <c r="D41" s="30" t="s">
        <v>1514</v>
      </c>
      <c r="E41" s="74" t="s">
        <v>1498</v>
      </c>
      <c r="F41" s="74"/>
      <c r="G41" s="32" t="s">
        <v>990</v>
      </c>
      <c r="H41" s="33">
        <v>7.4800000000000005E-2</v>
      </c>
      <c r="I41" s="34">
        <v>16.68</v>
      </c>
      <c r="J41" s="34">
        <v>1.24</v>
      </c>
    </row>
    <row r="42" spans="1:10" ht="24" customHeight="1" x14ac:dyDescent="0.25">
      <c r="A42" s="30" t="s">
        <v>1495</v>
      </c>
      <c r="B42" s="31" t="s">
        <v>1511</v>
      </c>
      <c r="C42" s="30" t="s">
        <v>64</v>
      </c>
      <c r="D42" s="30" t="s">
        <v>1512</v>
      </c>
      <c r="E42" s="74" t="s">
        <v>1498</v>
      </c>
      <c r="F42" s="74"/>
      <c r="G42" s="32" t="s">
        <v>990</v>
      </c>
      <c r="H42" s="33">
        <v>0.17949999999999999</v>
      </c>
      <c r="I42" s="34">
        <v>20.96</v>
      </c>
      <c r="J42" s="34">
        <v>3.76</v>
      </c>
    </row>
    <row r="43" spans="1:10" ht="117" customHeight="1" x14ac:dyDescent="0.25">
      <c r="A43" s="35" t="s">
        <v>1501</v>
      </c>
      <c r="B43" s="36" t="s">
        <v>1523</v>
      </c>
      <c r="C43" s="35" t="s">
        <v>468</v>
      </c>
      <c r="D43" s="35" t="s">
        <v>1522</v>
      </c>
      <c r="E43" s="76" t="s">
        <v>1504</v>
      </c>
      <c r="F43" s="76"/>
      <c r="G43" s="37" t="s">
        <v>82</v>
      </c>
      <c r="H43" s="38">
        <v>1</v>
      </c>
      <c r="I43" s="39">
        <v>307.3</v>
      </c>
      <c r="J43" s="39">
        <v>307.3</v>
      </c>
    </row>
    <row r="44" spans="1:10" ht="25.5" x14ac:dyDescent="0.25">
      <c r="A44" s="40"/>
      <c r="B44" s="40"/>
      <c r="C44" s="40"/>
      <c r="D44" s="40"/>
      <c r="E44" s="40" t="s">
        <v>1505</v>
      </c>
      <c r="F44" s="41">
        <v>3.9</v>
      </c>
      <c r="G44" s="40" t="s">
        <v>1506</v>
      </c>
      <c r="H44" s="41">
        <v>0</v>
      </c>
      <c r="I44" s="40" t="s">
        <v>1507</v>
      </c>
      <c r="J44" s="41">
        <v>3.9</v>
      </c>
    </row>
    <row r="45" spans="1:10" ht="15.75" thickBot="1" x14ac:dyDescent="0.3">
      <c r="A45" s="40"/>
      <c r="B45" s="40"/>
      <c r="C45" s="40"/>
      <c r="D45" s="40"/>
      <c r="E45" s="40" t="s">
        <v>1508</v>
      </c>
      <c r="F45" s="41">
        <v>63.52</v>
      </c>
      <c r="G45" s="40"/>
      <c r="H45" s="77" t="s">
        <v>1509</v>
      </c>
      <c r="I45" s="77"/>
      <c r="J45" s="41">
        <v>375.82</v>
      </c>
    </row>
    <row r="46" spans="1:10" ht="0.95" customHeight="1" thickTop="1" x14ac:dyDescent="0.25">
      <c r="A46" s="42"/>
      <c r="B46" s="42"/>
      <c r="C46" s="42"/>
      <c r="D46" s="42"/>
      <c r="E46" s="42"/>
      <c r="F46" s="42"/>
      <c r="G46" s="42"/>
      <c r="H46" s="42"/>
      <c r="I46" s="42"/>
      <c r="J46" s="42"/>
    </row>
    <row r="47" spans="1:10" ht="18" customHeight="1" x14ac:dyDescent="0.25">
      <c r="A47" s="3" t="s">
        <v>616</v>
      </c>
      <c r="B47" s="4" t="s">
        <v>56</v>
      </c>
      <c r="C47" s="3" t="s">
        <v>57</v>
      </c>
      <c r="D47" s="3" t="s">
        <v>10</v>
      </c>
      <c r="E47" s="62" t="s">
        <v>1492</v>
      </c>
      <c r="F47" s="62"/>
      <c r="G47" s="14" t="s">
        <v>58</v>
      </c>
      <c r="H47" s="4" t="s">
        <v>59</v>
      </c>
      <c r="I47" s="4" t="s">
        <v>60</v>
      </c>
      <c r="J47" s="4" t="s">
        <v>11</v>
      </c>
    </row>
    <row r="48" spans="1:10" ht="26.1" customHeight="1" x14ac:dyDescent="0.25">
      <c r="A48" s="16" t="s">
        <v>1493</v>
      </c>
      <c r="B48" s="17" t="s">
        <v>549</v>
      </c>
      <c r="C48" s="16" t="s">
        <v>468</v>
      </c>
      <c r="D48" s="16" t="s">
        <v>550</v>
      </c>
      <c r="E48" s="75" t="s">
        <v>1518</v>
      </c>
      <c r="F48" s="75"/>
      <c r="G48" s="18" t="s">
        <v>82</v>
      </c>
      <c r="H48" s="29">
        <v>1</v>
      </c>
      <c r="I48" s="19">
        <v>312.3</v>
      </c>
      <c r="J48" s="19">
        <v>312.3</v>
      </c>
    </row>
    <row r="49" spans="1:10" ht="26.1" customHeight="1" x14ac:dyDescent="0.25">
      <c r="A49" s="30" t="s">
        <v>1495</v>
      </c>
      <c r="B49" s="31" t="s">
        <v>1513</v>
      </c>
      <c r="C49" s="30" t="s">
        <v>64</v>
      </c>
      <c r="D49" s="30" t="s">
        <v>1514</v>
      </c>
      <c r="E49" s="74" t="s">
        <v>1498</v>
      </c>
      <c r="F49" s="74"/>
      <c r="G49" s="32" t="s">
        <v>990</v>
      </c>
      <c r="H49" s="33">
        <v>7.4800000000000005E-2</v>
      </c>
      <c r="I49" s="34">
        <v>16.68</v>
      </c>
      <c r="J49" s="34">
        <v>1.24</v>
      </c>
    </row>
    <row r="50" spans="1:10" ht="24" customHeight="1" x14ac:dyDescent="0.25">
      <c r="A50" s="30" t="s">
        <v>1495</v>
      </c>
      <c r="B50" s="31" t="s">
        <v>1511</v>
      </c>
      <c r="C50" s="30" t="s">
        <v>64</v>
      </c>
      <c r="D50" s="30" t="s">
        <v>1512</v>
      </c>
      <c r="E50" s="74" t="s">
        <v>1498</v>
      </c>
      <c r="F50" s="74"/>
      <c r="G50" s="32" t="s">
        <v>990</v>
      </c>
      <c r="H50" s="33">
        <v>0.17949999999999999</v>
      </c>
      <c r="I50" s="34">
        <v>20.96</v>
      </c>
      <c r="J50" s="34">
        <v>3.76</v>
      </c>
    </row>
    <row r="51" spans="1:10" ht="117" customHeight="1" x14ac:dyDescent="0.25">
      <c r="A51" s="35" t="s">
        <v>1501</v>
      </c>
      <c r="B51" s="36" t="s">
        <v>1523</v>
      </c>
      <c r="C51" s="35" t="s">
        <v>468</v>
      </c>
      <c r="D51" s="35" t="s">
        <v>1522</v>
      </c>
      <c r="E51" s="76" t="s">
        <v>1504</v>
      </c>
      <c r="F51" s="76"/>
      <c r="G51" s="37" t="s">
        <v>82</v>
      </c>
      <c r="H51" s="38">
        <v>1</v>
      </c>
      <c r="I51" s="39">
        <v>307.3</v>
      </c>
      <c r="J51" s="39">
        <v>307.3</v>
      </c>
    </row>
    <row r="52" spans="1:10" ht="25.5" x14ac:dyDescent="0.25">
      <c r="A52" s="40"/>
      <c r="B52" s="40"/>
      <c r="C52" s="40"/>
      <c r="D52" s="40"/>
      <c r="E52" s="40" t="s">
        <v>1505</v>
      </c>
      <c r="F52" s="41">
        <v>3.9</v>
      </c>
      <c r="G52" s="40" t="s">
        <v>1506</v>
      </c>
      <c r="H52" s="41">
        <v>0</v>
      </c>
      <c r="I52" s="40" t="s">
        <v>1507</v>
      </c>
      <c r="J52" s="41">
        <v>3.9</v>
      </c>
    </row>
    <row r="53" spans="1:10" ht="15.75" thickBot="1" x14ac:dyDescent="0.3">
      <c r="A53" s="40"/>
      <c r="B53" s="40"/>
      <c r="C53" s="40"/>
      <c r="D53" s="40"/>
      <c r="E53" s="40" t="s">
        <v>1508</v>
      </c>
      <c r="F53" s="41">
        <v>63.52</v>
      </c>
      <c r="G53" s="40"/>
      <c r="H53" s="77" t="s">
        <v>1509</v>
      </c>
      <c r="I53" s="77"/>
      <c r="J53" s="41">
        <v>375.82</v>
      </c>
    </row>
    <row r="54" spans="1:10" ht="0.95" customHeight="1" thickTop="1" x14ac:dyDescent="0.25">
      <c r="A54" s="42"/>
      <c r="B54" s="42"/>
      <c r="C54" s="42"/>
      <c r="D54" s="42"/>
      <c r="E54" s="42"/>
      <c r="F54" s="42"/>
      <c r="G54" s="42"/>
      <c r="H54" s="42"/>
      <c r="I54" s="42"/>
      <c r="J54" s="42"/>
    </row>
    <row r="55" spans="1:10" ht="18" customHeight="1" x14ac:dyDescent="0.25">
      <c r="A55" s="3" t="s">
        <v>784</v>
      </c>
      <c r="B55" s="4" t="s">
        <v>56</v>
      </c>
      <c r="C55" s="3" t="s">
        <v>57</v>
      </c>
      <c r="D55" s="3" t="s">
        <v>10</v>
      </c>
      <c r="E55" s="62" t="s">
        <v>1492</v>
      </c>
      <c r="F55" s="62"/>
      <c r="G55" s="14" t="s">
        <v>58</v>
      </c>
      <c r="H55" s="4" t="s">
        <v>59</v>
      </c>
      <c r="I55" s="4" t="s">
        <v>60</v>
      </c>
      <c r="J55" s="4" t="s">
        <v>11</v>
      </c>
    </row>
    <row r="56" spans="1:10" ht="26.1" customHeight="1" x14ac:dyDescent="0.25">
      <c r="A56" s="16" t="s">
        <v>1493</v>
      </c>
      <c r="B56" s="17" t="s">
        <v>785</v>
      </c>
      <c r="C56" s="16" t="s">
        <v>468</v>
      </c>
      <c r="D56" s="16" t="s">
        <v>786</v>
      </c>
      <c r="E56" s="75">
        <v>135</v>
      </c>
      <c r="F56" s="75"/>
      <c r="G56" s="18" t="s">
        <v>118</v>
      </c>
      <c r="H56" s="29">
        <v>1</v>
      </c>
      <c r="I56" s="19">
        <v>3554.82</v>
      </c>
      <c r="J56" s="19">
        <v>3554.82</v>
      </c>
    </row>
    <row r="57" spans="1:10" ht="24" customHeight="1" x14ac:dyDescent="0.25">
      <c r="A57" s="30" t="s">
        <v>1495</v>
      </c>
      <c r="B57" s="31" t="s">
        <v>1524</v>
      </c>
      <c r="C57" s="30" t="s">
        <v>116</v>
      </c>
      <c r="D57" s="30" t="s">
        <v>1525</v>
      </c>
      <c r="E57" s="74" t="s">
        <v>1526</v>
      </c>
      <c r="F57" s="74"/>
      <c r="G57" s="32" t="s">
        <v>1527</v>
      </c>
      <c r="H57" s="33">
        <v>1</v>
      </c>
      <c r="I57" s="34">
        <v>3.77</v>
      </c>
      <c r="J57" s="34">
        <v>3.77</v>
      </c>
    </row>
    <row r="58" spans="1:10" ht="24" customHeight="1" x14ac:dyDescent="0.25">
      <c r="A58" s="30" t="s">
        <v>1495</v>
      </c>
      <c r="B58" s="31" t="s">
        <v>1528</v>
      </c>
      <c r="C58" s="30" t="s">
        <v>116</v>
      </c>
      <c r="D58" s="30" t="s">
        <v>1529</v>
      </c>
      <c r="E58" s="74" t="s">
        <v>1526</v>
      </c>
      <c r="F58" s="74"/>
      <c r="G58" s="32" t="s">
        <v>1527</v>
      </c>
      <c r="H58" s="33">
        <v>1</v>
      </c>
      <c r="I58" s="34">
        <v>3.61</v>
      </c>
      <c r="J58" s="34">
        <v>3.61</v>
      </c>
    </row>
    <row r="59" spans="1:10" ht="24" customHeight="1" x14ac:dyDescent="0.25">
      <c r="A59" s="30" t="s">
        <v>1495</v>
      </c>
      <c r="B59" s="31" t="s">
        <v>1530</v>
      </c>
      <c r="C59" s="30" t="s">
        <v>116</v>
      </c>
      <c r="D59" s="30" t="s">
        <v>1531</v>
      </c>
      <c r="E59" s="74" t="s">
        <v>1526</v>
      </c>
      <c r="F59" s="74"/>
      <c r="G59" s="32" t="s">
        <v>1527</v>
      </c>
      <c r="H59" s="33">
        <v>1</v>
      </c>
      <c r="I59" s="34">
        <v>3.69</v>
      </c>
      <c r="J59" s="34">
        <v>3.69</v>
      </c>
    </row>
    <row r="60" spans="1:10" ht="24" customHeight="1" x14ac:dyDescent="0.25">
      <c r="A60" s="35" t="s">
        <v>1501</v>
      </c>
      <c r="B60" s="36" t="s">
        <v>1532</v>
      </c>
      <c r="C60" s="35" t="s">
        <v>116</v>
      </c>
      <c r="D60" s="35" t="s">
        <v>1533</v>
      </c>
      <c r="E60" s="76" t="s">
        <v>1534</v>
      </c>
      <c r="F60" s="76"/>
      <c r="G60" s="37" t="s">
        <v>495</v>
      </c>
      <c r="H60" s="38">
        <v>0.84</v>
      </c>
      <c r="I60" s="39">
        <v>0.22</v>
      </c>
      <c r="J60" s="39">
        <v>0.18</v>
      </c>
    </row>
    <row r="61" spans="1:10" ht="24" customHeight="1" x14ac:dyDescent="0.25">
      <c r="A61" s="35" t="s">
        <v>1501</v>
      </c>
      <c r="B61" s="36" t="s">
        <v>1535</v>
      </c>
      <c r="C61" s="35" t="s">
        <v>64</v>
      </c>
      <c r="D61" s="35" t="s">
        <v>1536</v>
      </c>
      <c r="E61" s="76" t="s">
        <v>1537</v>
      </c>
      <c r="F61" s="76"/>
      <c r="G61" s="37" t="s">
        <v>990</v>
      </c>
      <c r="H61" s="38">
        <v>1</v>
      </c>
      <c r="I61" s="39">
        <v>15.99</v>
      </c>
      <c r="J61" s="39">
        <v>15.99</v>
      </c>
    </row>
    <row r="62" spans="1:10" ht="24" customHeight="1" x14ac:dyDescent="0.25">
      <c r="A62" s="35" t="s">
        <v>1501</v>
      </c>
      <c r="B62" s="36" t="s">
        <v>1538</v>
      </c>
      <c r="C62" s="35" t="s">
        <v>64</v>
      </c>
      <c r="D62" s="35" t="s">
        <v>1539</v>
      </c>
      <c r="E62" s="76" t="s">
        <v>1537</v>
      </c>
      <c r="F62" s="76"/>
      <c r="G62" s="37" t="s">
        <v>990</v>
      </c>
      <c r="H62" s="38">
        <v>1</v>
      </c>
      <c r="I62" s="39">
        <v>15.71</v>
      </c>
      <c r="J62" s="39">
        <v>15.71</v>
      </c>
    </row>
    <row r="63" spans="1:10" ht="24" customHeight="1" x14ac:dyDescent="0.25">
      <c r="A63" s="35" t="s">
        <v>1501</v>
      </c>
      <c r="B63" s="36" t="s">
        <v>1540</v>
      </c>
      <c r="C63" s="35" t="s">
        <v>64</v>
      </c>
      <c r="D63" s="35" t="s">
        <v>1541</v>
      </c>
      <c r="E63" s="76" t="s">
        <v>1537</v>
      </c>
      <c r="F63" s="76"/>
      <c r="G63" s="37" t="s">
        <v>990</v>
      </c>
      <c r="H63" s="38">
        <v>1</v>
      </c>
      <c r="I63" s="39">
        <v>11.87</v>
      </c>
      <c r="J63" s="39">
        <v>11.87</v>
      </c>
    </row>
    <row r="64" spans="1:10" ht="26.1" customHeight="1" x14ac:dyDescent="0.25">
      <c r="A64" s="35" t="s">
        <v>1501</v>
      </c>
      <c r="B64" s="36" t="s">
        <v>1542</v>
      </c>
      <c r="C64" s="35" t="s">
        <v>468</v>
      </c>
      <c r="D64" s="35" t="s">
        <v>1543</v>
      </c>
      <c r="E64" s="76" t="s">
        <v>1504</v>
      </c>
      <c r="F64" s="76"/>
      <c r="G64" s="37" t="s">
        <v>1517</v>
      </c>
      <c r="H64" s="38">
        <v>1</v>
      </c>
      <c r="I64" s="39">
        <v>3500</v>
      </c>
      <c r="J64" s="39">
        <v>3500</v>
      </c>
    </row>
    <row r="65" spans="1:10" ht="25.5" x14ac:dyDescent="0.25">
      <c r="A65" s="40"/>
      <c r="B65" s="40"/>
      <c r="C65" s="40"/>
      <c r="D65" s="40"/>
      <c r="E65" s="40" t="s">
        <v>1505</v>
      </c>
      <c r="F65" s="41">
        <v>43.57</v>
      </c>
      <c r="G65" s="40" t="s">
        <v>1506</v>
      </c>
      <c r="H65" s="41">
        <v>0</v>
      </c>
      <c r="I65" s="40" t="s">
        <v>1507</v>
      </c>
      <c r="J65" s="41">
        <v>43.57</v>
      </c>
    </row>
    <row r="66" spans="1:10" x14ac:dyDescent="0.25">
      <c r="A66" s="40"/>
      <c r="B66" s="40"/>
      <c r="C66" s="40"/>
      <c r="D66" s="40"/>
      <c r="E66" s="40" t="s">
        <v>1508</v>
      </c>
      <c r="F66" s="41">
        <v>723.05</v>
      </c>
      <c r="G66" s="40"/>
      <c r="H66" s="77" t="s">
        <v>1509</v>
      </c>
      <c r="I66" s="77"/>
      <c r="J66" s="41">
        <v>4277.87</v>
      </c>
    </row>
    <row r="67" spans="1:10" x14ac:dyDescent="0.25">
      <c r="A67" s="64" t="s">
        <v>1510</v>
      </c>
      <c r="B67" s="64"/>
      <c r="C67" s="64"/>
      <c r="D67" s="64"/>
      <c r="E67" s="64"/>
      <c r="F67" s="64"/>
      <c r="G67" s="64"/>
      <c r="H67" s="64"/>
      <c r="I67" s="64"/>
      <c r="J67" s="64"/>
    </row>
    <row r="68" spans="1:10" ht="15.75" thickBot="1" x14ac:dyDescent="0.3">
      <c r="A68" s="78"/>
      <c r="B68" s="78"/>
      <c r="C68" s="78"/>
      <c r="D68" s="78"/>
      <c r="E68" s="78"/>
      <c r="F68" s="78"/>
      <c r="G68" s="78"/>
      <c r="H68" s="78"/>
      <c r="I68" s="78"/>
      <c r="J68" s="78"/>
    </row>
    <row r="69" spans="1:10" ht="0.95" customHeight="1" thickTop="1" x14ac:dyDescent="0.25">
      <c r="A69" s="42"/>
      <c r="B69" s="42"/>
      <c r="C69" s="42"/>
      <c r="D69" s="42"/>
      <c r="E69" s="42"/>
      <c r="F69" s="42"/>
      <c r="G69" s="42"/>
      <c r="H69" s="42"/>
      <c r="I69" s="42"/>
      <c r="J69" s="42"/>
    </row>
    <row r="70" spans="1:10" ht="18" customHeight="1" x14ac:dyDescent="0.25">
      <c r="A70" s="3" t="s">
        <v>862</v>
      </c>
      <c r="B70" s="4" t="s">
        <v>56</v>
      </c>
      <c r="C70" s="3" t="s">
        <v>57</v>
      </c>
      <c r="D70" s="3" t="s">
        <v>10</v>
      </c>
      <c r="E70" s="62" t="s">
        <v>1492</v>
      </c>
      <c r="F70" s="62"/>
      <c r="G70" s="14" t="s">
        <v>58</v>
      </c>
      <c r="H70" s="4" t="s">
        <v>59</v>
      </c>
      <c r="I70" s="4" t="s">
        <v>60</v>
      </c>
      <c r="J70" s="4" t="s">
        <v>11</v>
      </c>
    </row>
    <row r="71" spans="1:10" ht="39" customHeight="1" x14ac:dyDescent="0.25">
      <c r="A71" s="16" t="s">
        <v>1493</v>
      </c>
      <c r="B71" s="17" t="s">
        <v>543</v>
      </c>
      <c r="C71" s="16" t="s">
        <v>468</v>
      </c>
      <c r="D71" s="16" t="s">
        <v>544</v>
      </c>
      <c r="E71" s="75" t="s">
        <v>1518</v>
      </c>
      <c r="F71" s="75"/>
      <c r="G71" s="18" t="s">
        <v>82</v>
      </c>
      <c r="H71" s="29">
        <v>1</v>
      </c>
      <c r="I71" s="19">
        <v>1880</v>
      </c>
      <c r="J71" s="19">
        <v>1880</v>
      </c>
    </row>
    <row r="72" spans="1:10" ht="26.1" customHeight="1" x14ac:dyDescent="0.25">
      <c r="A72" s="30" t="s">
        <v>1495</v>
      </c>
      <c r="B72" s="31" t="s">
        <v>1513</v>
      </c>
      <c r="C72" s="30" t="s">
        <v>64</v>
      </c>
      <c r="D72" s="30" t="s">
        <v>1514</v>
      </c>
      <c r="E72" s="74" t="s">
        <v>1498</v>
      </c>
      <c r="F72" s="74"/>
      <c r="G72" s="32" t="s">
        <v>990</v>
      </c>
      <c r="H72" s="33">
        <v>7.4800000000000005E-2</v>
      </c>
      <c r="I72" s="34">
        <v>16.68</v>
      </c>
      <c r="J72" s="34">
        <v>1.24</v>
      </c>
    </row>
    <row r="73" spans="1:10" ht="24" customHeight="1" x14ac:dyDescent="0.25">
      <c r="A73" s="30" t="s">
        <v>1495</v>
      </c>
      <c r="B73" s="31" t="s">
        <v>1511</v>
      </c>
      <c r="C73" s="30" t="s">
        <v>64</v>
      </c>
      <c r="D73" s="30" t="s">
        <v>1512</v>
      </c>
      <c r="E73" s="74" t="s">
        <v>1498</v>
      </c>
      <c r="F73" s="74"/>
      <c r="G73" s="32" t="s">
        <v>990</v>
      </c>
      <c r="H73" s="33">
        <v>0.17949999999999999</v>
      </c>
      <c r="I73" s="34">
        <v>20.96</v>
      </c>
      <c r="J73" s="34">
        <v>3.76</v>
      </c>
    </row>
    <row r="74" spans="1:10" ht="26.1" customHeight="1" x14ac:dyDescent="0.25">
      <c r="A74" s="35" t="s">
        <v>1501</v>
      </c>
      <c r="B74" s="36" t="s">
        <v>1519</v>
      </c>
      <c r="C74" s="35" t="s">
        <v>468</v>
      </c>
      <c r="D74" s="35" t="s">
        <v>1520</v>
      </c>
      <c r="E74" s="76" t="s">
        <v>1504</v>
      </c>
      <c r="F74" s="76"/>
      <c r="G74" s="37" t="s">
        <v>82</v>
      </c>
      <c r="H74" s="38">
        <v>1</v>
      </c>
      <c r="I74" s="39">
        <v>1875</v>
      </c>
      <c r="J74" s="39">
        <v>1875</v>
      </c>
    </row>
    <row r="75" spans="1:10" ht="25.5" x14ac:dyDescent="0.25">
      <c r="A75" s="40"/>
      <c r="B75" s="40"/>
      <c r="C75" s="40"/>
      <c r="D75" s="40"/>
      <c r="E75" s="40" t="s">
        <v>1505</v>
      </c>
      <c r="F75" s="41">
        <v>3.9</v>
      </c>
      <c r="G75" s="40" t="s">
        <v>1506</v>
      </c>
      <c r="H75" s="41">
        <v>0</v>
      </c>
      <c r="I75" s="40" t="s">
        <v>1507</v>
      </c>
      <c r="J75" s="41">
        <v>3.9</v>
      </c>
    </row>
    <row r="76" spans="1:10" ht="15.75" thickBot="1" x14ac:dyDescent="0.3">
      <c r="A76" s="40"/>
      <c r="B76" s="40"/>
      <c r="C76" s="40"/>
      <c r="D76" s="40"/>
      <c r="E76" s="40" t="s">
        <v>1508</v>
      </c>
      <c r="F76" s="41">
        <v>382.39</v>
      </c>
      <c r="G76" s="40"/>
      <c r="H76" s="77" t="s">
        <v>1509</v>
      </c>
      <c r="I76" s="77"/>
      <c r="J76" s="41">
        <v>2262.39</v>
      </c>
    </row>
    <row r="77" spans="1:10" ht="0.95" customHeight="1" thickTop="1" x14ac:dyDescent="0.25">
      <c r="A77" s="42"/>
      <c r="B77" s="42"/>
      <c r="C77" s="42"/>
      <c r="D77" s="42"/>
      <c r="E77" s="42"/>
      <c r="F77" s="42"/>
      <c r="G77" s="42"/>
      <c r="H77" s="42"/>
      <c r="I77" s="42"/>
      <c r="J77" s="42"/>
    </row>
    <row r="78" spans="1:10" ht="18" customHeight="1" x14ac:dyDescent="0.25">
      <c r="A78" s="3" t="s">
        <v>932</v>
      </c>
      <c r="B78" s="4" t="s">
        <v>56</v>
      </c>
      <c r="C78" s="3" t="s">
        <v>57</v>
      </c>
      <c r="D78" s="3" t="s">
        <v>10</v>
      </c>
      <c r="E78" s="62" t="s">
        <v>1492</v>
      </c>
      <c r="F78" s="62"/>
      <c r="G78" s="14" t="s">
        <v>58</v>
      </c>
      <c r="H78" s="4" t="s">
        <v>59</v>
      </c>
      <c r="I78" s="4" t="s">
        <v>60</v>
      </c>
      <c r="J78" s="4" t="s">
        <v>11</v>
      </c>
    </row>
    <row r="79" spans="1:10" ht="26.1" customHeight="1" x14ac:dyDescent="0.25">
      <c r="A79" s="16" t="s">
        <v>1493</v>
      </c>
      <c r="B79" s="17" t="s">
        <v>546</v>
      </c>
      <c r="C79" s="16" t="s">
        <v>468</v>
      </c>
      <c r="D79" s="16" t="s">
        <v>547</v>
      </c>
      <c r="E79" s="75" t="s">
        <v>1518</v>
      </c>
      <c r="F79" s="75"/>
      <c r="G79" s="18" t="s">
        <v>82</v>
      </c>
      <c r="H79" s="29">
        <v>1</v>
      </c>
      <c r="I79" s="19">
        <v>312.3</v>
      </c>
      <c r="J79" s="19">
        <v>312.3</v>
      </c>
    </row>
    <row r="80" spans="1:10" ht="26.1" customHeight="1" x14ac:dyDescent="0.25">
      <c r="A80" s="30" t="s">
        <v>1495</v>
      </c>
      <c r="B80" s="31" t="s">
        <v>1513</v>
      </c>
      <c r="C80" s="30" t="s">
        <v>64</v>
      </c>
      <c r="D80" s="30" t="s">
        <v>1514</v>
      </c>
      <c r="E80" s="74" t="s">
        <v>1498</v>
      </c>
      <c r="F80" s="74"/>
      <c r="G80" s="32" t="s">
        <v>990</v>
      </c>
      <c r="H80" s="33">
        <v>7.4800000000000005E-2</v>
      </c>
      <c r="I80" s="34">
        <v>16.68</v>
      </c>
      <c r="J80" s="34">
        <v>1.24</v>
      </c>
    </row>
    <row r="81" spans="1:10" ht="24" customHeight="1" x14ac:dyDescent="0.25">
      <c r="A81" s="30" t="s">
        <v>1495</v>
      </c>
      <c r="B81" s="31" t="s">
        <v>1511</v>
      </c>
      <c r="C81" s="30" t="s">
        <v>64</v>
      </c>
      <c r="D81" s="30" t="s">
        <v>1512</v>
      </c>
      <c r="E81" s="74" t="s">
        <v>1498</v>
      </c>
      <c r="F81" s="74"/>
      <c r="G81" s="32" t="s">
        <v>990</v>
      </c>
      <c r="H81" s="33">
        <v>0.17949999999999999</v>
      </c>
      <c r="I81" s="34">
        <v>20.96</v>
      </c>
      <c r="J81" s="34">
        <v>3.76</v>
      </c>
    </row>
    <row r="82" spans="1:10" ht="117" customHeight="1" x14ac:dyDescent="0.25">
      <c r="A82" s="35" t="s">
        <v>1501</v>
      </c>
      <c r="B82" s="36" t="s">
        <v>1521</v>
      </c>
      <c r="C82" s="35" t="s">
        <v>468</v>
      </c>
      <c r="D82" s="35" t="s">
        <v>1522</v>
      </c>
      <c r="E82" s="76" t="s">
        <v>1504</v>
      </c>
      <c r="F82" s="76"/>
      <c r="G82" s="37" t="s">
        <v>82</v>
      </c>
      <c r="H82" s="38">
        <v>1</v>
      </c>
      <c r="I82" s="39">
        <v>307.3</v>
      </c>
      <c r="J82" s="39">
        <v>307.3</v>
      </c>
    </row>
    <row r="83" spans="1:10" ht="25.5" x14ac:dyDescent="0.25">
      <c r="A83" s="40"/>
      <c r="B83" s="40"/>
      <c r="C83" s="40"/>
      <c r="D83" s="40"/>
      <c r="E83" s="40" t="s">
        <v>1505</v>
      </c>
      <c r="F83" s="41">
        <v>3.9</v>
      </c>
      <c r="G83" s="40" t="s">
        <v>1506</v>
      </c>
      <c r="H83" s="41">
        <v>0</v>
      </c>
      <c r="I83" s="40" t="s">
        <v>1507</v>
      </c>
      <c r="J83" s="41">
        <v>3.9</v>
      </c>
    </row>
    <row r="84" spans="1:10" ht="15.75" thickBot="1" x14ac:dyDescent="0.3">
      <c r="A84" s="40"/>
      <c r="B84" s="40"/>
      <c r="C84" s="40"/>
      <c r="D84" s="40"/>
      <c r="E84" s="40" t="s">
        <v>1508</v>
      </c>
      <c r="F84" s="41">
        <v>63.52</v>
      </c>
      <c r="G84" s="40"/>
      <c r="H84" s="77" t="s">
        <v>1509</v>
      </c>
      <c r="I84" s="77"/>
      <c r="J84" s="41">
        <v>375.82</v>
      </c>
    </row>
    <row r="85" spans="1:10" ht="0.95" customHeight="1" thickTop="1" x14ac:dyDescent="0.25">
      <c r="A85" s="42"/>
      <c r="B85" s="42"/>
      <c r="C85" s="42"/>
      <c r="D85" s="42"/>
      <c r="E85" s="42"/>
      <c r="F85" s="42"/>
      <c r="G85" s="42"/>
      <c r="H85" s="42"/>
      <c r="I85" s="42"/>
      <c r="J85" s="42"/>
    </row>
    <row r="86" spans="1:10" ht="50.1" customHeight="1" x14ac:dyDescent="0.25">
      <c r="A86" s="65" t="s">
        <v>1544</v>
      </c>
      <c r="B86" s="66"/>
      <c r="C86" s="66"/>
      <c r="D86" s="66"/>
      <c r="E86" s="66"/>
      <c r="F86" s="66"/>
      <c r="G86" s="66"/>
      <c r="H86" s="66"/>
      <c r="I86" s="66"/>
      <c r="J86" s="66"/>
    </row>
    <row r="87" spans="1:10" x14ac:dyDescent="0.25">
      <c r="A87" s="8"/>
      <c r="B87" s="8"/>
      <c r="C87" s="8"/>
      <c r="D87" s="8"/>
      <c r="E87" s="8"/>
      <c r="F87" s="8"/>
      <c r="G87" s="8"/>
      <c r="H87" s="8"/>
      <c r="I87" s="8"/>
      <c r="J87" s="8"/>
    </row>
    <row r="88" spans="1:10" x14ac:dyDescent="0.25">
      <c r="A88" s="69"/>
      <c r="B88" s="69"/>
      <c r="C88" s="69"/>
      <c r="D88" s="10"/>
      <c r="E88" s="9"/>
      <c r="F88" s="64" t="s">
        <v>50</v>
      </c>
      <c r="G88" s="69"/>
      <c r="H88" s="70">
        <v>1231519.74</v>
      </c>
      <c r="I88" s="69"/>
      <c r="J88" s="69"/>
    </row>
    <row r="89" spans="1:10" x14ac:dyDescent="0.25">
      <c r="A89" s="69"/>
      <c r="B89" s="69"/>
      <c r="C89" s="69"/>
      <c r="D89" s="10"/>
      <c r="E89" s="9"/>
      <c r="F89" s="64" t="s">
        <v>51</v>
      </c>
      <c r="G89" s="69"/>
      <c r="H89" s="70">
        <v>250361.85</v>
      </c>
      <c r="I89" s="69"/>
      <c r="J89" s="69"/>
    </row>
    <row r="90" spans="1:10" x14ac:dyDescent="0.25">
      <c r="A90" s="69"/>
      <c r="B90" s="69"/>
      <c r="C90" s="69"/>
      <c r="D90" s="10"/>
      <c r="E90" s="9"/>
      <c r="F90" s="64" t="s">
        <v>52</v>
      </c>
      <c r="G90" s="69"/>
      <c r="H90" s="70">
        <v>1481881.59</v>
      </c>
      <c r="I90" s="69"/>
      <c r="J90" s="69"/>
    </row>
    <row r="91" spans="1:10" ht="60" customHeight="1" x14ac:dyDescent="0.25">
      <c r="A91" s="11"/>
      <c r="B91" s="11"/>
      <c r="C91" s="11"/>
      <c r="D91" s="11"/>
      <c r="E91" s="11"/>
      <c r="F91" s="11"/>
      <c r="G91" s="11"/>
      <c r="H91" s="11"/>
      <c r="I91" s="11"/>
      <c r="J91" s="11"/>
    </row>
    <row r="92" spans="1:10" ht="69.95" customHeight="1" x14ac:dyDescent="0.25">
      <c r="A92" s="71" t="s">
        <v>53</v>
      </c>
      <c r="B92" s="66"/>
      <c r="C92" s="66"/>
      <c r="D92" s="66"/>
      <c r="E92" s="66"/>
      <c r="F92" s="66"/>
      <c r="G92" s="66"/>
      <c r="H92" s="66"/>
      <c r="I92" s="66"/>
      <c r="J92" s="66"/>
    </row>
    <row r="93" spans="1:10" ht="60" customHeight="1" x14ac:dyDescent="0.25">
      <c r="A93" s="11"/>
      <c r="B93" s="11"/>
      <c r="C93" s="11"/>
      <c r="D93" s="11"/>
      <c r="E93" s="11"/>
      <c r="F93" s="11"/>
      <c r="G93" s="11"/>
      <c r="H93" s="11"/>
      <c r="I93" s="11"/>
      <c r="J93" s="11"/>
    </row>
    <row r="94" spans="1:10" ht="69.95" customHeight="1" x14ac:dyDescent="0.25">
      <c r="A94" s="71" t="s">
        <v>54</v>
      </c>
      <c r="B94" s="66"/>
      <c r="C94" s="66"/>
      <c r="D94" s="66"/>
      <c r="E94" s="66"/>
      <c r="F94" s="66"/>
      <c r="G94" s="66"/>
      <c r="H94" s="66"/>
      <c r="I94" s="66"/>
      <c r="J94" s="66"/>
    </row>
  </sheetData>
  <mergeCells count="85">
    <mergeCell ref="A90:C90"/>
    <mergeCell ref="F90:G90"/>
    <mergeCell ref="H90:J90"/>
    <mergeCell ref="A92:J92"/>
    <mergeCell ref="A94:J94"/>
    <mergeCell ref="A88:C88"/>
    <mergeCell ref="F88:G88"/>
    <mergeCell ref="H88:J88"/>
    <mergeCell ref="A89:C89"/>
    <mergeCell ref="F89:G89"/>
    <mergeCell ref="H89:J89"/>
    <mergeCell ref="H66:I66"/>
    <mergeCell ref="A67:J67"/>
    <mergeCell ref="A68:J68"/>
    <mergeCell ref="A86:J86"/>
    <mergeCell ref="E71:F71"/>
    <mergeCell ref="E72:F72"/>
    <mergeCell ref="E73:F73"/>
    <mergeCell ref="E74:F74"/>
    <mergeCell ref="H76:I76"/>
    <mergeCell ref="E78:F78"/>
    <mergeCell ref="E79:F79"/>
    <mergeCell ref="E80:F80"/>
    <mergeCell ref="E81:F81"/>
    <mergeCell ref="E82:F82"/>
    <mergeCell ref="H84:I84"/>
    <mergeCell ref="E70:F70"/>
    <mergeCell ref="E57:F57"/>
    <mergeCell ref="E58:F58"/>
    <mergeCell ref="E59:F59"/>
    <mergeCell ref="E60:F60"/>
    <mergeCell ref="E61:F61"/>
    <mergeCell ref="E62:F62"/>
    <mergeCell ref="E63:F63"/>
    <mergeCell ref="E64:F64"/>
    <mergeCell ref="E56:F56"/>
    <mergeCell ref="E41:F41"/>
    <mergeCell ref="E42:F42"/>
    <mergeCell ref="E43:F43"/>
    <mergeCell ref="H45:I45"/>
    <mergeCell ref="E47:F47"/>
    <mergeCell ref="E48:F48"/>
    <mergeCell ref="E49:F49"/>
    <mergeCell ref="E50:F50"/>
    <mergeCell ref="E51:F51"/>
    <mergeCell ref="H53:I53"/>
    <mergeCell ref="E55:F55"/>
    <mergeCell ref="E40:F40"/>
    <mergeCell ref="E25:F25"/>
    <mergeCell ref="E26:F26"/>
    <mergeCell ref="E27:F27"/>
    <mergeCell ref="H29:I29"/>
    <mergeCell ref="E31:F31"/>
    <mergeCell ref="E32:F32"/>
    <mergeCell ref="E33:F33"/>
    <mergeCell ref="E34:F34"/>
    <mergeCell ref="E35:F35"/>
    <mergeCell ref="H37:I37"/>
    <mergeCell ref="E39:F39"/>
    <mergeCell ref="E24:F24"/>
    <mergeCell ref="E9:F9"/>
    <mergeCell ref="H11:I11"/>
    <mergeCell ref="A12:J12"/>
    <mergeCell ref="A13:J13"/>
    <mergeCell ref="E15:F15"/>
    <mergeCell ref="E16:F16"/>
    <mergeCell ref="E17:F17"/>
    <mergeCell ref="E18:F18"/>
    <mergeCell ref="E19:F19"/>
    <mergeCell ref="H21:I21"/>
    <mergeCell ref="E23:F23"/>
    <mergeCell ref="E8:F8"/>
    <mergeCell ref="C1:D1"/>
    <mergeCell ref="E1:F1"/>
    <mergeCell ref="G1:H1"/>
    <mergeCell ref="I1:J1"/>
    <mergeCell ref="C2:D2"/>
    <mergeCell ref="E2:F2"/>
    <mergeCell ref="G2:H2"/>
    <mergeCell ref="I2:J2"/>
    <mergeCell ref="A3:J3"/>
    <mergeCell ref="A4:J4"/>
    <mergeCell ref="E5:F5"/>
    <mergeCell ref="E6:F6"/>
    <mergeCell ref="E7:F7"/>
  </mergeCells>
  <pageMargins left="0.511811024" right="0.511811024" top="0.78740157499999996" bottom="0.78740157499999996" header="0.31496062000000002" footer="0.31496062000000002"/>
  <pageSetup paperSize="9" scale="70" orientation="landscape" horizontalDpi="0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7A5569-41FA-4494-8CD4-9C4B763A3589}">
  <dimension ref="A1:AO72"/>
  <sheetViews>
    <sheetView view="pageBreakPreview" zoomScale="130" zoomScaleNormal="100" zoomScaleSheetLayoutView="130" workbookViewId="0">
      <selection activeCell="G4" sqref="G4:S4"/>
    </sheetView>
  </sheetViews>
  <sheetFormatPr defaultColWidth="3.7109375" defaultRowHeight="12.75" x14ac:dyDescent="0.2"/>
  <cols>
    <col min="1" max="1" width="3.7109375" style="44"/>
    <col min="2" max="5" width="4.28515625" style="44" customWidth="1"/>
    <col min="6" max="6" width="9.7109375" style="44" customWidth="1"/>
    <col min="7" max="7" width="7.85546875" style="44" customWidth="1"/>
    <col min="8" max="8" width="8.85546875" style="44" customWidth="1"/>
    <col min="9" max="9" width="7.85546875" style="44" customWidth="1"/>
    <col min="10" max="10" width="8.5703125" style="44" customWidth="1"/>
    <col min="11" max="12" width="3.42578125" style="44" customWidth="1"/>
    <col min="13" max="13" width="2.85546875" style="44" customWidth="1"/>
    <col min="14" max="15" width="2.7109375" style="44" customWidth="1"/>
    <col min="16" max="16" width="2.85546875" style="44" customWidth="1"/>
    <col min="17" max="18" width="2.7109375" style="44" customWidth="1"/>
    <col min="19" max="19" width="3" style="44" customWidth="1"/>
    <col min="20" max="20" width="4.7109375" style="45" customWidth="1"/>
    <col min="21" max="26" width="3.7109375" style="44"/>
    <col min="27" max="27" width="10.85546875" style="44" hidden="1" customWidth="1"/>
    <col min="28" max="28" width="7" style="44" hidden="1" customWidth="1"/>
    <col min="29" max="257" width="3.7109375" style="44"/>
    <col min="258" max="261" width="4.28515625" style="44" customWidth="1"/>
    <col min="262" max="262" width="9.7109375" style="44" customWidth="1"/>
    <col min="263" max="263" width="7.85546875" style="44" customWidth="1"/>
    <col min="264" max="264" width="8.85546875" style="44" customWidth="1"/>
    <col min="265" max="265" width="7.85546875" style="44" customWidth="1"/>
    <col min="266" max="266" width="8.5703125" style="44" customWidth="1"/>
    <col min="267" max="268" width="3.42578125" style="44" customWidth="1"/>
    <col min="269" max="269" width="2.85546875" style="44" customWidth="1"/>
    <col min="270" max="271" width="2.7109375" style="44" customWidth="1"/>
    <col min="272" max="272" width="2.85546875" style="44" customWidth="1"/>
    <col min="273" max="274" width="2.7109375" style="44" customWidth="1"/>
    <col min="275" max="275" width="3" style="44" customWidth="1"/>
    <col min="276" max="276" width="10" style="44" customWidth="1"/>
    <col min="277" max="282" width="3.7109375" style="44"/>
    <col min="283" max="284" width="0" style="44" hidden="1" customWidth="1"/>
    <col min="285" max="513" width="3.7109375" style="44"/>
    <col min="514" max="517" width="4.28515625" style="44" customWidth="1"/>
    <col min="518" max="518" width="9.7109375" style="44" customWidth="1"/>
    <col min="519" max="519" width="7.85546875" style="44" customWidth="1"/>
    <col min="520" max="520" width="8.85546875" style="44" customWidth="1"/>
    <col min="521" max="521" width="7.85546875" style="44" customWidth="1"/>
    <col min="522" max="522" width="8.5703125" style="44" customWidth="1"/>
    <col min="523" max="524" width="3.42578125" style="44" customWidth="1"/>
    <col min="525" max="525" width="2.85546875" style="44" customWidth="1"/>
    <col min="526" max="527" width="2.7109375" style="44" customWidth="1"/>
    <col min="528" max="528" width="2.85546875" style="44" customWidth="1"/>
    <col min="529" max="530" width="2.7109375" style="44" customWidth="1"/>
    <col min="531" max="531" width="3" style="44" customWidth="1"/>
    <col min="532" max="532" width="10" style="44" customWidth="1"/>
    <col min="533" max="538" width="3.7109375" style="44"/>
    <col min="539" max="540" width="0" style="44" hidden="1" customWidth="1"/>
    <col min="541" max="769" width="3.7109375" style="44"/>
    <col min="770" max="773" width="4.28515625" style="44" customWidth="1"/>
    <col min="774" max="774" width="9.7109375" style="44" customWidth="1"/>
    <col min="775" max="775" width="7.85546875" style="44" customWidth="1"/>
    <col min="776" max="776" width="8.85546875" style="44" customWidth="1"/>
    <col min="777" max="777" width="7.85546875" style="44" customWidth="1"/>
    <col min="778" max="778" width="8.5703125" style="44" customWidth="1"/>
    <col min="779" max="780" width="3.42578125" style="44" customWidth="1"/>
    <col min="781" max="781" width="2.85546875" style="44" customWidth="1"/>
    <col min="782" max="783" width="2.7109375" style="44" customWidth="1"/>
    <col min="784" max="784" width="2.85546875" style="44" customWidth="1"/>
    <col min="785" max="786" width="2.7109375" style="44" customWidth="1"/>
    <col min="787" max="787" width="3" style="44" customWidth="1"/>
    <col min="788" max="788" width="10" style="44" customWidth="1"/>
    <col min="789" max="794" width="3.7109375" style="44"/>
    <col min="795" max="796" width="0" style="44" hidden="1" customWidth="1"/>
    <col min="797" max="1025" width="3.7109375" style="44"/>
    <col min="1026" max="1029" width="4.28515625" style="44" customWidth="1"/>
    <col min="1030" max="1030" width="9.7109375" style="44" customWidth="1"/>
    <col min="1031" max="1031" width="7.85546875" style="44" customWidth="1"/>
    <col min="1032" max="1032" width="8.85546875" style="44" customWidth="1"/>
    <col min="1033" max="1033" width="7.85546875" style="44" customWidth="1"/>
    <col min="1034" max="1034" width="8.5703125" style="44" customWidth="1"/>
    <col min="1035" max="1036" width="3.42578125" style="44" customWidth="1"/>
    <col min="1037" max="1037" width="2.85546875" style="44" customWidth="1"/>
    <col min="1038" max="1039" width="2.7109375" style="44" customWidth="1"/>
    <col min="1040" max="1040" width="2.85546875" style="44" customWidth="1"/>
    <col min="1041" max="1042" width="2.7109375" style="44" customWidth="1"/>
    <col min="1043" max="1043" width="3" style="44" customWidth="1"/>
    <col min="1044" max="1044" width="10" style="44" customWidth="1"/>
    <col min="1045" max="1050" width="3.7109375" style="44"/>
    <col min="1051" max="1052" width="0" style="44" hidden="1" customWidth="1"/>
    <col min="1053" max="1281" width="3.7109375" style="44"/>
    <col min="1282" max="1285" width="4.28515625" style="44" customWidth="1"/>
    <col min="1286" max="1286" width="9.7109375" style="44" customWidth="1"/>
    <col min="1287" max="1287" width="7.85546875" style="44" customWidth="1"/>
    <col min="1288" max="1288" width="8.85546875" style="44" customWidth="1"/>
    <col min="1289" max="1289" width="7.85546875" style="44" customWidth="1"/>
    <col min="1290" max="1290" width="8.5703125" style="44" customWidth="1"/>
    <col min="1291" max="1292" width="3.42578125" style="44" customWidth="1"/>
    <col min="1293" max="1293" width="2.85546875" style="44" customWidth="1"/>
    <col min="1294" max="1295" width="2.7109375" style="44" customWidth="1"/>
    <col min="1296" max="1296" width="2.85546875" style="44" customWidth="1"/>
    <col min="1297" max="1298" width="2.7109375" style="44" customWidth="1"/>
    <col min="1299" max="1299" width="3" style="44" customWidth="1"/>
    <col min="1300" max="1300" width="10" style="44" customWidth="1"/>
    <col min="1301" max="1306" width="3.7109375" style="44"/>
    <col min="1307" max="1308" width="0" style="44" hidden="1" customWidth="1"/>
    <col min="1309" max="1537" width="3.7109375" style="44"/>
    <col min="1538" max="1541" width="4.28515625" style="44" customWidth="1"/>
    <col min="1542" max="1542" width="9.7109375" style="44" customWidth="1"/>
    <col min="1543" max="1543" width="7.85546875" style="44" customWidth="1"/>
    <col min="1544" max="1544" width="8.85546875" style="44" customWidth="1"/>
    <col min="1545" max="1545" width="7.85546875" style="44" customWidth="1"/>
    <col min="1546" max="1546" width="8.5703125" style="44" customWidth="1"/>
    <col min="1547" max="1548" width="3.42578125" style="44" customWidth="1"/>
    <col min="1549" max="1549" width="2.85546875" style="44" customWidth="1"/>
    <col min="1550" max="1551" width="2.7109375" style="44" customWidth="1"/>
    <col min="1552" max="1552" width="2.85546875" style="44" customWidth="1"/>
    <col min="1553" max="1554" width="2.7109375" style="44" customWidth="1"/>
    <col min="1555" max="1555" width="3" style="44" customWidth="1"/>
    <col min="1556" max="1556" width="10" style="44" customWidth="1"/>
    <col min="1557" max="1562" width="3.7109375" style="44"/>
    <col min="1563" max="1564" width="0" style="44" hidden="1" customWidth="1"/>
    <col min="1565" max="1793" width="3.7109375" style="44"/>
    <col min="1794" max="1797" width="4.28515625" style="44" customWidth="1"/>
    <col min="1798" max="1798" width="9.7109375" style="44" customWidth="1"/>
    <col min="1799" max="1799" width="7.85546875" style="44" customWidth="1"/>
    <col min="1800" max="1800" width="8.85546875" style="44" customWidth="1"/>
    <col min="1801" max="1801" width="7.85546875" style="44" customWidth="1"/>
    <col min="1802" max="1802" width="8.5703125" style="44" customWidth="1"/>
    <col min="1803" max="1804" width="3.42578125" style="44" customWidth="1"/>
    <col min="1805" max="1805" width="2.85546875" style="44" customWidth="1"/>
    <col min="1806" max="1807" width="2.7109375" style="44" customWidth="1"/>
    <col min="1808" max="1808" width="2.85546875" style="44" customWidth="1"/>
    <col min="1809" max="1810" width="2.7109375" style="44" customWidth="1"/>
    <col min="1811" max="1811" width="3" style="44" customWidth="1"/>
    <col min="1812" max="1812" width="10" style="44" customWidth="1"/>
    <col min="1813" max="1818" width="3.7109375" style="44"/>
    <col min="1819" max="1820" width="0" style="44" hidden="1" customWidth="1"/>
    <col min="1821" max="2049" width="3.7109375" style="44"/>
    <col min="2050" max="2053" width="4.28515625" style="44" customWidth="1"/>
    <col min="2054" max="2054" width="9.7109375" style="44" customWidth="1"/>
    <col min="2055" max="2055" width="7.85546875" style="44" customWidth="1"/>
    <col min="2056" max="2056" width="8.85546875" style="44" customWidth="1"/>
    <col min="2057" max="2057" width="7.85546875" style="44" customWidth="1"/>
    <col min="2058" max="2058" width="8.5703125" style="44" customWidth="1"/>
    <col min="2059" max="2060" width="3.42578125" style="44" customWidth="1"/>
    <col min="2061" max="2061" width="2.85546875" style="44" customWidth="1"/>
    <col min="2062" max="2063" width="2.7109375" style="44" customWidth="1"/>
    <col min="2064" max="2064" width="2.85546875" style="44" customWidth="1"/>
    <col min="2065" max="2066" width="2.7109375" style="44" customWidth="1"/>
    <col min="2067" max="2067" width="3" style="44" customWidth="1"/>
    <col min="2068" max="2068" width="10" style="44" customWidth="1"/>
    <col min="2069" max="2074" width="3.7109375" style="44"/>
    <col min="2075" max="2076" width="0" style="44" hidden="1" customWidth="1"/>
    <col min="2077" max="2305" width="3.7109375" style="44"/>
    <col min="2306" max="2309" width="4.28515625" style="44" customWidth="1"/>
    <col min="2310" max="2310" width="9.7109375" style="44" customWidth="1"/>
    <col min="2311" max="2311" width="7.85546875" style="44" customWidth="1"/>
    <col min="2312" max="2312" width="8.85546875" style="44" customWidth="1"/>
    <col min="2313" max="2313" width="7.85546875" style="44" customWidth="1"/>
    <col min="2314" max="2314" width="8.5703125" style="44" customWidth="1"/>
    <col min="2315" max="2316" width="3.42578125" style="44" customWidth="1"/>
    <col min="2317" max="2317" width="2.85546875" style="44" customWidth="1"/>
    <col min="2318" max="2319" width="2.7109375" style="44" customWidth="1"/>
    <col min="2320" max="2320" width="2.85546875" style="44" customWidth="1"/>
    <col min="2321" max="2322" width="2.7109375" style="44" customWidth="1"/>
    <col min="2323" max="2323" width="3" style="44" customWidth="1"/>
    <col min="2324" max="2324" width="10" style="44" customWidth="1"/>
    <col min="2325" max="2330" width="3.7109375" style="44"/>
    <col min="2331" max="2332" width="0" style="44" hidden="1" customWidth="1"/>
    <col min="2333" max="2561" width="3.7109375" style="44"/>
    <col min="2562" max="2565" width="4.28515625" style="44" customWidth="1"/>
    <col min="2566" max="2566" width="9.7109375" style="44" customWidth="1"/>
    <col min="2567" max="2567" width="7.85546875" style="44" customWidth="1"/>
    <col min="2568" max="2568" width="8.85546875" style="44" customWidth="1"/>
    <col min="2569" max="2569" width="7.85546875" style="44" customWidth="1"/>
    <col min="2570" max="2570" width="8.5703125" style="44" customWidth="1"/>
    <col min="2571" max="2572" width="3.42578125" style="44" customWidth="1"/>
    <col min="2573" max="2573" width="2.85546875" style="44" customWidth="1"/>
    <col min="2574" max="2575" width="2.7109375" style="44" customWidth="1"/>
    <col min="2576" max="2576" width="2.85546875" style="44" customWidth="1"/>
    <col min="2577" max="2578" width="2.7109375" style="44" customWidth="1"/>
    <col min="2579" max="2579" width="3" style="44" customWidth="1"/>
    <col min="2580" max="2580" width="10" style="44" customWidth="1"/>
    <col min="2581" max="2586" width="3.7109375" style="44"/>
    <col min="2587" max="2588" width="0" style="44" hidden="1" customWidth="1"/>
    <col min="2589" max="2817" width="3.7109375" style="44"/>
    <col min="2818" max="2821" width="4.28515625" style="44" customWidth="1"/>
    <col min="2822" max="2822" width="9.7109375" style="44" customWidth="1"/>
    <col min="2823" max="2823" width="7.85546875" style="44" customWidth="1"/>
    <col min="2824" max="2824" width="8.85546875" style="44" customWidth="1"/>
    <col min="2825" max="2825" width="7.85546875" style="44" customWidth="1"/>
    <col min="2826" max="2826" width="8.5703125" style="44" customWidth="1"/>
    <col min="2827" max="2828" width="3.42578125" style="44" customWidth="1"/>
    <col min="2829" max="2829" width="2.85546875" style="44" customWidth="1"/>
    <col min="2830" max="2831" width="2.7109375" style="44" customWidth="1"/>
    <col min="2832" max="2832" width="2.85546875" style="44" customWidth="1"/>
    <col min="2833" max="2834" width="2.7109375" style="44" customWidth="1"/>
    <col min="2835" max="2835" width="3" style="44" customWidth="1"/>
    <col min="2836" max="2836" width="10" style="44" customWidth="1"/>
    <col min="2837" max="2842" width="3.7109375" style="44"/>
    <col min="2843" max="2844" width="0" style="44" hidden="1" customWidth="1"/>
    <col min="2845" max="3073" width="3.7109375" style="44"/>
    <col min="3074" max="3077" width="4.28515625" style="44" customWidth="1"/>
    <col min="3078" max="3078" width="9.7109375" style="44" customWidth="1"/>
    <col min="3079" max="3079" width="7.85546875" style="44" customWidth="1"/>
    <col min="3080" max="3080" width="8.85546875" style="44" customWidth="1"/>
    <col min="3081" max="3081" width="7.85546875" style="44" customWidth="1"/>
    <col min="3082" max="3082" width="8.5703125" style="44" customWidth="1"/>
    <col min="3083" max="3084" width="3.42578125" style="44" customWidth="1"/>
    <col min="3085" max="3085" width="2.85546875" style="44" customWidth="1"/>
    <col min="3086" max="3087" width="2.7109375" style="44" customWidth="1"/>
    <col min="3088" max="3088" width="2.85546875" style="44" customWidth="1"/>
    <col min="3089" max="3090" width="2.7109375" style="44" customWidth="1"/>
    <col min="3091" max="3091" width="3" style="44" customWidth="1"/>
    <col min="3092" max="3092" width="10" style="44" customWidth="1"/>
    <col min="3093" max="3098" width="3.7109375" style="44"/>
    <col min="3099" max="3100" width="0" style="44" hidden="1" customWidth="1"/>
    <col min="3101" max="3329" width="3.7109375" style="44"/>
    <col min="3330" max="3333" width="4.28515625" style="44" customWidth="1"/>
    <col min="3334" max="3334" width="9.7109375" style="44" customWidth="1"/>
    <col min="3335" max="3335" width="7.85546875" style="44" customWidth="1"/>
    <col min="3336" max="3336" width="8.85546875" style="44" customWidth="1"/>
    <col min="3337" max="3337" width="7.85546875" style="44" customWidth="1"/>
    <col min="3338" max="3338" width="8.5703125" style="44" customWidth="1"/>
    <col min="3339" max="3340" width="3.42578125" style="44" customWidth="1"/>
    <col min="3341" max="3341" width="2.85546875" style="44" customWidth="1"/>
    <col min="3342" max="3343" width="2.7109375" style="44" customWidth="1"/>
    <col min="3344" max="3344" width="2.85546875" style="44" customWidth="1"/>
    <col min="3345" max="3346" width="2.7109375" style="44" customWidth="1"/>
    <col min="3347" max="3347" width="3" style="44" customWidth="1"/>
    <col min="3348" max="3348" width="10" style="44" customWidth="1"/>
    <col min="3349" max="3354" width="3.7109375" style="44"/>
    <col min="3355" max="3356" width="0" style="44" hidden="1" customWidth="1"/>
    <col min="3357" max="3585" width="3.7109375" style="44"/>
    <col min="3586" max="3589" width="4.28515625" style="44" customWidth="1"/>
    <col min="3590" max="3590" width="9.7109375" style="44" customWidth="1"/>
    <col min="3591" max="3591" width="7.85546875" style="44" customWidth="1"/>
    <col min="3592" max="3592" width="8.85546875" style="44" customWidth="1"/>
    <col min="3593" max="3593" width="7.85546875" style="44" customWidth="1"/>
    <col min="3594" max="3594" width="8.5703125" style="44" customWidth="1"/>
    <col min="3595" max="3596" width="3.42578125" style="44" customWidth="1"/>
    <col min="3597" max="3597" width="2.85546875" style="44" customWidth="1"/>
    <col min="3598" max="3599" width="2.7109375" style="44" customWidth="1"/>
    <col min="3600" max="3600" width="2.85546875" style="44" customWidth="1"/>
    <col min="3601" max="3602" width="2.7109375" style="44" customWidth="1"/>
    <col min="3603" max="3603" width="3" style="44" customWidth="1"/>
    <col min="3604" max="3604" width="10" style="44" customWidth="1"/>
    <col min="3605" max="3610" width="3.7109375" style="44"/>
    <col min="3611" max="3612" width="0" style="44" hidden="1" customWidth="1"/>
    <col min="3613" max="3841" width="3.7109375" style="44"/>
    <col min="3842" max="3845" width="4.28515625" style="44" customWidth="1"/>
    <col min="3846" max="3846" width="9.7109375" style="44" customWidth="1"/>
    <col min="3847" max="3847" width="7.85546875" style="44" customWidth="1"/>
    <col min="3848" max="3848" width="8.85546875" style="44" customWidth="1"/>
    <col min="3849" max="3849" width="7.85546875" style="44" customWidth="1"/>
    <col min="3850" max="3850" width="8.5703125" style="44" customWidth="1"/>
    <col min="3851" max="3852" width="3.42578125" style="44" customWidth="1"/>
    <col min="3853" max="3853" width="2.85546875" style="44" customWidth="1"/>
    <col min="3854" max="3855" width="2.7109375" style="44" customWidth="1"/>
    <col min="3856" max="3856" width="2.85546875" style="44" customWidth="1"/>
    <col min="3857" max="3858" width="2.7109375" style="44" customWidth="1"/>
    <col min="3859" max="3859" width="3" style="44" customWidth="1"/>
    <col min="3860" max="3860" width="10" style="44" customWidth="1"/>
    <col min="3861" max="3866" width="3.7109375" style="44"/>
    <col min="3867" max="3868" width="0" style="44" hidden="1" customWidth="1"/>
    <col min="3869" max="4097" width="3.7109375" style="44"/>
    <col min="4098" max="4101" width="4.28515625" style="44" customWidth="1"/>
    <col min="4102" max="4102" width="9.7109375" style="44" customWidth="1"/>
    <col min="4103" max="4103" width="7.85546875" style="44" customWidth="1"/>
    <col min="4104" max="4104" width="8.85546875" style="44" customWidth="1"/>
    <col min="4105" max="4105" width="7.85546875" style="44" customWidth="1"/>
    <col min="4106" max="4106" width="8.5703125" style="44" customWidth="1"/>
    <col min="4107" max="4108" width="3.42578125" style="44" customWidth="1"/>
    <col min="4109" max="4109" width="2.85546875" style="44" customWidth="1"/>
    <col min="4110" max="4111" width="2.7109375" style="44" customWidth="1"/>
    <col min="4112" max="4112" width="2.85546875" style="44" customWidth="1"/>
    <col min="4113" max="4114" width="2.7109375" style="44" customWidth="1"/>
    <col min="4115" max="4115" width="3" style="44" customWidth="1"/>
    <col min="4116" max="4116" width="10" style="44" customWidth="1"/>
    <col min="4117" max="4122" width="3.7109375" style="44"/>
    <col min="4123" max="4124" width="0" style="44" hidden="1" customWidth="1"/>
    <col min="4125" max="4353" width="3.7109375" style="44"/>
    <col min="4354" max="4357" width="4.28515625" style="44" customWidth="1"/>
    <col min="4358" max="4358" width="9.7109375" style="44" customWidth="1"/>
    <col min="4359" max="4359" width="7.85546875" style="44" customWidth="1"/>
    <col min="4360" max="4360" width="8.85546875" style="44" customWidth="1"/>
    <col min="4361" max="4361" width="7.85546875" style="44" customWidth="1"/>
    <col min="4362" max="4362" width="8.5703125" style="44" customWidth="1"/>
    <col min="4363" max="4364" width="3.42578125" style="44" customWidth="1"/>
    <col min="4365" max="4365" width="2.85546875" style="44" customWidth="1"/>
    <col min="4366" max="4367" width="2.7109375" style="44" customWidth="1"/>
    <col min="4368" max="4368" width="2.85546875" style="44" customWidth="1"/>
    <col min="4369" max="4370" width="2.7109375" style="44" customWidth="1"/>
    <col min="4371" max="4371" width="3" style="44" customWidth="1"/>
    <col min="4372" max="4372" width="10" style="44" customWidth="1"/>
    <col min="4373" max="4378" width="3.7109375" style="44"/>
    <col min="4379" max="4380" width="0" style="44" hidden="1" customWidth="1"/>
    <col min="4381" max="4609" width="3.7109375" style="44"/>
    <col min="4610" max="4613" width="4.28515625" style="44" customWidth="1"/>
    <col min="4614" max="4614" width="9.7109375" style="44" customWidth="1"/>
    <col min="4615" max="4615" width="7.85546875" style="44" customWidth="1"/>
    <col min="4616" max="4616" width="8.85546875" style="44" customWidth="1"/>
    <col min="4617" max="4617" width="7.85546875" style="44" customWidth="1"/>
    <col min="4618" max="4618" width="8.5703125" style="44" customWidth="1"/>
    <col min="4619" max="4620" width="3.42578125" style="44" customWidth="1"/>
    <col min="4621" max="4621" width="2.85546875" style="44" customWidth="1"/>
    <col min="4622" max="4623" width="2.7109375" style="44" customWidth="1"/>
    <col min="4624" max="4624" width="2.85546875" style="44" customWidth="1"/>
    <col min="4625" max="4626" width="2.7109375" style="44" customWidth="1"/>
    <col min="4627" max="4627" width="3" style="44" customWidth="1"/>
    <col min="4628" max="4628" width="10" style="44" customWidth="1"/>
    <col min="4629" max="4634" width="3.7109375" style="44"/>
    <col min="4635" max="4636" width="0" style="44" hidden="1" customWidth="1"/>
    <col min="4637" max="4865" width="3.7109375" style="44"/>
    <col min="4866" max="4869" width="4.28515625" style="44" customWidth="1"/>
    <col min="4870" max="4870" width="9.7109375" style="44" customWidth="1"/>
    <col min="4871" max="4871" width="7.85546875" style="44" customWidth="1"/>
    <col min="4872" max="4872" width="8.85546875" style="44" customWidth="1"/>
    <col min="4873" max="4873" width="7.85546875" style="44" customWidth="1"/>
    <col min="4874" max="4874" width="8.5703125" style="44" customWidth="1"/>
    <col min="4875" max="4876" width="3.42578125" style="44" customWidth="1"/>
    <col min="4877" max="4877" width="2.85546875" style="44" customWidth="1"/>
    <col min="4878" max="4879" width="2.7109375" style="44" customWidth="1"/>
    <col min="4880" max="4880" width="2.85546875" style="44" customWidth="1"/>
    <col min="4881" max="4882" width="2.7109375" style="44" customWidth="1"/>
    <col min="4883" max="4883" width="3" style="44" customWidth="1"/>
    <col min="4884" max="4884" width="10" style="44" customWidth="1"/>
    <col min="4885" max="4890" width="3.7109375" style="44"/>
    <col min="4891" max="4892" width="0" style="44" hidden="1" customWidth="1"/>
    <col min="4893" max="5121" width="3.7109375" style="44"/>
    <col min="5122" max="5125" width="4.28515625" style="44" customWidth="1"/>
    <col min="5126" max="5126" width="9.7109375" style="44" customWidth="1"/>
    <col min="5127" max="5127" width="7.85546875" style="44" customWidth="1"/>
    <col min="5128" max="5128" width="8.85546875" style="44" customWidth="1"/>
    <col min="5129" max="5129" width="7.85546875" style="44" customWidth="1"/>
    <col min="5130" max="5130" width="8.5703125" style="44" customWidth="1"/>
    <col min="5131" max="5132" width="3.42578125" style="44" customWidth="1"/>
    <col min="5133" max="5133" width="2.85546875" style="44" customWidth="1"/>
    <col min="5134" max="5135" width="2.7109375" style="44" customWidth="1"/>
    <col min="5136" max="5136" width="2.85546875" style="44" customWidth="1"/>
    <col min="5137" max="5138" width="2.7109375" style="44" customWidth="1"/>
    <col min="5139" max="5139" width="3" style="44" customWidth="1"/>
    <col min="5140" max="5140" width="10" style="44" customWidth="1"/>
    <col min="5141" max="5146" width="3.7109375" style="44"/>
    <col min="5147" max="5148" width="0" style="44" hidden="1" customWidth="1"/>
    <col min="5149" max="5377" width="3.7109375" style="44"/>
    <col min="5378" max="5381" width="4.28515625" style="44" customWidth="1"/>
    <col min="5382" max="5382" width="9.7109375" style="44" customWidth="1"/>
    <col min="5383" max="5383" width="7.85546875" style="44" customWidth="1"/>
    <col min="5384" max="5384" width="8.85546875" style="44" customWidth="1"/>
    <col min="5385" max="5385" width="7.85546875" style="44" customWidth="1"/>
    <col min="5386" max="5386" width="8.5703125" style="44" customWidth="1"/>
    <col min="5387" max="5388" width="3.42578125" style="44" customWidth="1"/>
    <col min="5389" max="5389" width="2.85546875" style="44" customWidth="1"/>
    <col min="5390" max="5391" width="2.7109375" style="44" customWidth="1"/>
    <col min="5392" max="5392" width="2.85546875" style="44" customWidth="1"/>
    <col min="5393" max="5394" width="2.7109375" style="44" customWidth="1"/>
    <col min="5395" max="5395" width="3" style="44" customWidth="1"/>
    <col min="5396" max="5396" width="10" style="44" customWidth="1"/>
    <col min="5397" max="5402" width="3.7109375" style="44"/>
    <col min="5403" max="5404" width="0" style="44" hidden="1" customWidth="1"/>
    <col min="5405" max="5633" width="3.7109375" style="44"/>
    <col min="5634" max="5637" width="4.28515625" style="44" customWidth="1"/>
    <col min="5638" max="5638" width="9.7109375" style="44" customWidth="1"/>
    <col min="5639" max="5639" width="7.85546875" style="44" customWidth="1"/>
    <col min="5640" max="5640" width="8.85546875" style="44" customWidth="1"/>
    <col min="5641" max="5641" width="7.85546875" style="44" customWidth="1"/>
    <col min="5642" max="5642" width="8.5703125" style="44" customWidth="1"/>
    <col min="5643" max="5644" width="3.42578125" style="44" customWidth="1"/>
    <col min="5645" max="5645" width="2.85546875" style="44" customWidth="1"/>
    <col min="5646" max="5647" width="2.7109375" style="44" customWidth="1"/>
    <col min="5648" max="5648" width="2.85546875" style="44" customWidth="1"/>
    <col min="5649" max="5650" width="2.7109375" style="44" customWidth="1"/>
    <col min="5651" max="5651" width="3" style="44" customWidth="1"/>
    <col min="5652" max="5652" width="10" style="44" customWidth="1"/>
    <col min="5653" max="5658" width="3.7109375" style="44"/>
    <col min="5659" max="5660" width="0" style="44" hidden="1" customWidth="1"/>
    <col min="5661" max="5889" width="3.7109375" style="44"/>
    <col min="5890" max="5893" width="4.28515625" style="44" customWidth="1"/>
    <col min="5894" max="5894" width="9.7109375" style="44" customWidth="1"/>
    <col min="5895" max="5895" width="7.85546875" style="44" customWidth="1"/>
    <col min="5896" max="5896" width="8.85546875" style="44" customWidth="1"/>
    <col min="5897" max="5897" width="7.85546875" style="44" customWidth="1"/>
    <col min="5898" max="5898" width="8.5703125" style="44" customWidth="1"/>
    <col min="5899" max="5900" width="3.42578125" style="44" customWidth="1"/>
    <col min="5901" max="5901" width="2.85546875" style="44" customWidth="1"/>
    <col min="5902" max="5903" width="2.7109375" style="44" customWidth="1"/>
    <col min="5904" max="5904" width="2.85546875" style="44" customWidth="1"/>
    <col min="5905" max="5906" width="2.7109375" style="44" customWidth="1"/>
    <col min="5907" max="5907" width="3" style="44" customWidth="1"/>
    <col min="5908" max="5908" width="10" style="44" customWidth="1"/>
    <col min="5909" max="5914" width="3.7109375" style="44"/>
    <col min="5915" max="5916" width="0" style="44" hidden="1" customWidth="1"/>
    <col min="5917" max="6145" width="3.7109375" style="44"/>
    <col min="6146" max="6149" width="4.28515625" style="44" customWidth="1"/>
    <col min="6150" max="6150" width="9.7109375" style="44" customWidth="1"/>
    <col min="6151" max="6151" width="7.85546875" style="44" customWidth="1"/>
    <col min="6152" max="6152" width="8.85546875" style="44" customWidth="1"/>
    <col min="6153" max="6153" width="7.85546875" style="44" customWidth="1"/>
    <col min="6154" max="6154" width="8.5703125" style="44" customWidth="1"/>
    <col min="6155" max="6156" width="3.42578125" style="44" customWidth="1"/>
    <col min="6157" max="6157" width="2.85546875" style="44" customWidth="1"/>
    <col min="6158" max="6159" width="2.7109375" style="44" customWidth="1"/>
    <col min="6160" max="6160" width="2.85546875" style="44" customWidth="1"/>
    <col min="6161" max="6162" width="2.7109375" style="44" customWidth="1"/>
    <col min="6163" max="6163" width="3" style="44" customWidth="1"/>
    <col min="6164" max="6164" width="10" style="44" customWidth="1"/>
    <col min="6165" max="6170" width="3.7109375" style="44"/>
    <col min="6171" max="6172" width="0" style="44" hidden="1" customWidth="1"/>
    <col min="6173" max="6401" width="3.7109375" style="44"/>
    <col min="6402" max="6405" width="4.28515625" style="44" customWidth="1"/>
    <col min="6406" max="6406" width="9.7109375" style="44" customWidth="1"/>
    <col min="6407" max="6407" width="7.85546875" style="44" customWidth="1"/>
    <col min="6408" max="6408" width="8.85546875" style="44" customWidth="1"/>
    <col min="6409" max="6409" width="7.85546875" style="44" customWidth="1"/>
    <col min="6410" max="6410" width="8.5703125" style="44" customWidth="1"/>
    <col min="6411" max="6412" width="3.42578125" style="44" customWidth="1"/>
    <col min="6413" max="6413" width="2.85546875" style="44" customWidth="1"/>
    <col min="6414" max="6415" width="2.7109375" style="44" customWidth="1"/>
    <col min="6416" max="6416" width="2.85546875" style="44" customWidth="1"/>
    <col min="6417" max="6418" width="2.7109375" style="44" customWidth="1"/>
    <col min="6419" max="6419" width="3" style="44" customWidth="1"/>
    <col min="6420" max="6420" width="10" style="44" customWidth="1"/>
    <col min="6421" max="6426" width="3.7109375" style="44"/>
    <col min="6427" max="6428" width="0" style="44" hidden="1" customWidth="1"/>
    <col min="6429" max="6657" width="3.7109375" style="44"/>
    <col min="6658" max="6661" width="4.28515625" style="44" customWidth="1"/>
    <col min="6662" max="6662" width="9.7109375" style="44" customWidth="1"/>
    <col min="6663" max="6663" width="7.85546875" style="44" customWidth="1"/>
    <col min="6664" max="6664" width="8.85546875" style="44" customWidth="1"/>
    <col min="6665" max="6665" width="7.85546875" style="44" customWidth="1"/>
    <col min="6666" max="6666" width="8.5703125" style="44" customWidth="1"/>
    <col min="6667" max="6668" width="3.42578125" style="44" customWidth="1"/>
    <col min="6669" max="6669" width="2.85546875" style="44" customWidth="1"/>
    <col min="6670" max="6671" width="2.7109375" style="44" customWidth="1"/>
    <col min="6672" max="6672" width="2.85546875" style="44" customWidth="1"/>
    <col min="6673" max="6674" width="2.7109375" style="44" customWidth="1"/>
    <col min="6675" max="6675" width="3" style="44" customWidth="1"/>
    <col min="6676" max="6676" width="10" style="44" customWidth="1"/>
    <col min="6677" max="6682" width="3.7109375" style="44"/>
    <col min="6683" max="6684" width="0" style="44" hidden="1" customWidth="1"/>
    <col min="6685" max="6913" width="3.7109375" style="44"/>
    <col min="6914" max="6917" width="4.28515625" style="44" customWidth="1"/>
    <col min="6918" max="6918" width="9.7109375" style="44" customWidth="1"/>
    <col min="6919" max="6919" width="7.85546875" style="44" customWidth="1"/>
    <col min="6920" max="6920" width="8.85546875" style="44" customWidth="1"/>
    <col min="6921" max="6921" width="7.85546875" style="44" customWidth="1"/>
    <col min="6922" max="6922" width="8.5703125" style="44" customWidth="1"/>
    <col min="6923" max="6924" width="3.42578125" style="44" customWidth="1"/>
    <col min="6925" max="6925" width="2.85546875" style="44" customWidth="1"/>
    <col min="6926" max="6927" width="2.7109375" style="44" customWidth="1"/>
    <col min="6928" max="6928" width="2.85546875" style="44" customWidth="1"/>
    <col min="6929" max="6930" width="2.7109375" style="44" customWidth="1"/>
    <col min="6931" max="6931" width="3" style="44" customWidth="1"/>
    <col min="6932" max="6932" width="10" style="44" customWidth="1"/>
    <col min="6933" max="6938" width="3.7109375" style="44"/>
    <col min="6939" max="6940" width="0" style="44" hidden="1" customWidth="1"/>
    <col min="6941" max="7169" width="3.7109375" style="44"/>
    <col min="7170" max="7173" width="4.28515625" style="44" customWidth="1"/>
    <col min="7174" max="7174" width="9.7109375" style="44" customWidth="1"/>
    <col min="7175" max="7175" width="7.85546875" style="44" customWidth="1"/>
    <col min="7176" max="7176" width="8.85546875" style="44" customWidth="1"/>
    <col min="7177" max="7177" width="7.85546875" style="44" customWidth="1"/>
    <col min="7178" max="7178" width="8.5703125" style="44" customWidth="1"/>
    <col min="7179" max="7180" width="3.42578125" style="44" customWidth="1"/>
    <col min="7181" max="7181" width="2.85546875" style="44" customWidth="1"/>
    <col min="7182" max="7183" width="2.7109375" style="44" customWidth="1"/>
    <col min="7184" max="7184" width="2.85546875" style="44" customWidth="1"/>
    <col min="7185" max="7186" width="2.7109375" style="44" customWidth="1"/>
    <col min="7187" max="7187" width="3" style="44" customWidth="1"/>
    <col min="7188" max="7188" width="10" style="44" customWidth="1"/>
    <col min="7189" max="7194" width="3.7109375" style="44"/>
    <col min="7195" max="7196" width="0" style="44" hidden="1" customWidth="1"/>
    <col min="7197" max="7425" width="3.7109375" style="44"/>
    <col min="7426" max="7429" width="4.28515625" style="44" customWidth="1"/>
    <col min="7430" max="7430" width="9.7109375" style="44" customWidth="1"/>
    <col min="7431" max="7431" width="7.85546875" style="44" customWidth="1"/>
    <col min="7432" max="7432" width="8.85546875" style="44" customWidth="1"/>
    <col min="7433" max="7433" width="7.85546875" style="44" customWidth="1"/>
    <col min="7434" max="7434" width="8.5703125" style="44" customWidth="1"/>
    <col min="7435" max="7436" width="3.42578125" style="44" customWidth="1"/>
    <col min="7437" max="7437" width="2.85546875" style="44" customWidth="1"/>
    <col min="7438" max="7439" width="2.7109375" style="44" customWidth="1"/>
    <col min="7440" max="7440" width="2.85546875" style="44" customWidth="1"/>
    <col min="7441" max="7442" width="2.7109375" style="44" customWidth="1"/>
    <col min="7443" max="7443" width="3" style="44" customWidth="1"/>
    <col min="7444" max="7444" width="10" style="44" customWidth="1"/>
    <col min="7445" max="7450" width="3.7109375" style="44"/>
    <col min="7451" max="7452" width="0" style="44" hidden="1" customWidth="1"/>
    <col min="7453" max="7681" width="3.7109375" style="44"/>
    <col min="7682" max="7685" width="4.28515625" style="44" customWidth="1"/>
    <col min="7686" max="7686" width="9.7109375" style="44" customWidth="1"/>
    <col min="7687" max="7687" width="7.85546875" style="44" customWidth="1"/>
    <col min="7688" max="7688" width="8.85546875" style="44" customWidth="1"/>
    <col min="7689" max="7689" width="7.85546875" style="44" customWidth="1"/>
    <col min="7690" max="7690" width="8.5703125" style="44" customWidth="1"/>
    <col min="7691" max="7692" width="3.42578125" style="44" customWidth="1"/>
    <col min="7693" max="7693" width="2.85546875" style="44" customWidth="1"/>
    <col min="7694" max="7695" width="2.7109375" style="44" customWidth="1"/>
    <col min="7696" max="7696" width="2.85546875" style="44" customWidth="1"/>
    <col min="7697" max="7698" width="2.7109375" style="44" customWidth="1"/>
    <col min="7699" max="7699" width="3" style="44" customWidth="1"/>
    <col min="7700" max="7700" width="10" style="44" customWidth="1"/>
    <col min="7701" max="7706" width="3.7109375" style="44"/>
    <col min="7707" max="7708" width="0" style="44" hidden="1" customWidth="1"/>
    <col min="7709" max="7937" width="3.7109375" style="44"/>
    <col min="7938" max="7941" width="4.28515625" style="44" customWidth="1"/>
    <col min="7942" max="7942" width="9.7109375" style="44" customWidth="1"/>
    <col min="7943" max="7943" width="7.85546875" style="44" customWidth="1"/>
    <col min="7944" max="7944" width="8.85546875" style="44" customWidth="1"/>
    <col min="7945" max="7945" width="7.85546875" style="44" customWidth="1"/>
    <col min="7946" max="7946" width="8.5703125" style="44" customWidth="1"/>
    <col min="7947" max="7948" width="3.42578125" style="44" customWidth="1"/>
    <col min="7949" max="7949" width="2.85546875" style="44" customWidth="1"/>
    <col min="7950" max="7951" width="2.7109375" style="44" customWidth="1"/>
    <col min="7952" max="7952" width="2.85546875" style="44" customWidth="1"/>
    <col min="7953" max="7954" width="2.7109375" style="44" customWidth="1"/>
    <col min="7955" max="7955" width="3" style="44" customWidth="1"/>
    <col min="7956" max="7956" width="10" style="44" customWidth="1"/>
    <col min="7957" max="7962" width="3.7109375" style="44"/>
    <col min="7963" max="7964" width="0" style="44" hidden="1" customWidth="1"/>
    <col min="7965" max="8193" width="3.7109375" style="44"/>
    <col min="8194" max="8197" width="4.28515625" style="44" customWidth="1"/>
    <col min="8198" max="8198" width="9.7109375" style="44" customWidth="1"/>
    <col min="8199" max="8199" width="7.85546875" style="44" customWidth="1"/>
    <col min="8200" max="8200" width="8.85546875" style="44" customWidth="1"/>
    <col min="8201" max="8201" width="7.85546875" style="44" customWidth="1"/>
    <col min="8202" max="8202" width="8.5703125" style="44" customWidth="1"/>
    <col min="8203" max="8204" width="3.42578125" style="44" customWidth="1"/>
    <col min="8205" max="8205" width="2.85546875" style="44" customWidth="1"/>
    <col min="8206" max="8207" width="2.7109375" style="44" customWidth="1"/>
    <col min="8208" max="8208" width="2.85546875" style="44" customWidth="1"/>
    <col min="8209" max="8210" width="2.7109375" style="44" customWidth="1"/>
    <col min="8211" max="8211" width="3" style="44" customWidth="1"/>
    <col min="8212" max="8212" width="10" style="44" customWidth="1"/>
    <col min="8213" max="8218" width="3.7109375" style="44"/>
    <col min="8219" max="8220" width="0" style="44" hidden="1" customWidth="1"/>
    <col min="8221" max="8449" width="3.7109375" style="44"/>
    <col min="8450" max="8453" width="4.28515625" style="44" customWidth="1"/>
    <col min="8454" max="8454" width="9.7109375" style="44" customWidth="1"/>
    <col min="8455" max="8455" width="7.85546875" style="44" customWidth="1"/>
    <col min="8456" max="8456" width="8.85546875" style="44" customWidth="1"/>
    <col min="8457" max="8457" width="7.85546875" style="44" customWidth="1"/>
    <col min="8458" max="8458" width="8.5703125" style="44" customWidth="1"/>
    <col min="8459" max="8460" width="3.42578125" style="44" customWidth="1"/>
    <col min="8461" max="8461" width="2.85546875" style="44" customWidth="1"/>
    <col min="8462" max="8463" width="2.7109375" style="44" customWidth="1"/>
    <col min="8464" max="8464" width="2.85546875" style="44" customWidth="1"/>
    <col min="8465" max="8466" width="2.7109375" style="44" customWidth="1"/>
    <col min="8467" max="8467" width="3" style="44" customWidth="1"/>
    <col min="8468" max="8468" width="10" style="44" customWidth="1"/>
    <col min="8469" max="8474" width="3.7109375" style="44"/>
    <col min="8475" max="8476" width="0" style="44" hidden="1" customWidth="1"/>
    <col min="8477" max="8705" width="3.7109375" style="44"/>
    <col min="8706" max="8709" width="4.28515625" style="44" customWidth="1"/>
    <col min="8710" max="8710" width="9.7109375" style="44" customWidth="1"/>
    <col min="8711" max="8711" width="7.85546875" style="44" customWidth="1"/>
    <col min="8712" max="8712" width="8.85546875" style="44" customWidth="1"/>
    <col min="8713" max="8713" width="7.85546875" style="44" customWidth="1"/>
    <col min="8714" max="8714" width="8.5703125" style="44" customWidth="1"/>
    <col min="8715" max="8716" width="3.42578125" style="44" customWidth="1"/>
    <col min="8717" max="8717" width="2.85546875" style="44" customWidth="1"/>
    <col min="8718" max="8719" width="2.7109375" style="44" customWidth="1"/>
    <col min="8720" max="8720" width="2.85546875" style="44" customWidth="1"/>
    <col min="8721" max="8722" width="2.7109375" style="44" customWidth="1"/>
    <col min="8723" max="8723" width="3" style="44" customWidth="1"/>
    <col min="8724" max="8724" width="10" style="44" customWidth="1"/>
    <col min="8725" max="8730" width="3.7109375" style="44"/>
    <col min="8731" max="8732" width="0" style="44" hidden="1" customWidth="1"/>
    <col min="8733" max="8961" width="3.7109375" style="44"/>
    <col min="8962" max="8965" width="4.28515625" style="44" customWidth="1"/>
    <col min="8966" max="8966" width="9.7109375" style="44" customWidth="1"/>
    <col min="8967" max="8967" width="7.85546875" style="44" customWidth="1"/>
    <col min="8968" max="8968" width="8.85546875" style="44" customWidth="1"/>
    <col min="8969" max="8969" width="7.85546875" style="44" customWidth="1"/>
    <col min="8970" max="8970" width="8.5703125" style="44" customWidth="1"/>
    <col min="8971" max="8972" width="3.42578125" style="44" customWidth="1"/>
    <col min="8973" max="8973" width="2.85546875" style="44" customWidth="1"/>
    <col min="8974" max="8975" width="2.7109375" style="44" customWidth="1"/>
    <col min="8976" max="8976" width="2.85546875" style="44" customWidth="1"/>
    <col min="8977" max="8978" width="2.7109375" style="44" customWidth="1"/>
    <col min="8979" max="8979" width="3" style="44" customWidth="1"/>
    <col min="8980" max="8980" width="10" style="44" customWidth="1"/>
    <col min="8981" max="8986" width="3.7109375" style="44"/>
    <col min="8987" max="8988" width="0" style="44" hidden="1" customWidth="1"/>
    <col min="8989" max="9217" width="3.7109375" style="44"/>
    <col min="9218" max="9221" width="4.28515625" style="44" customWidth="1"/>
    <col min="9222" max="9222" width="9.7109375" style="44" customWidth="1"/>
    <col min="9223" max="9223" width="7.85546875" style="44" customWidth="1"/>
    <col min="9224" max="9224" width="8.85546875" style="44" customWidth="1"/>
    <col min="9225" max="9225" width="7.85546875" style="44" customWidth="1"/>
    <col min="9226" max="9226" width="8.5703125" style="44" customWidth="1"/>
    <col min="9227" max="9228" width="3.42578125" style="44" customWidth="1"/>
    <col min="9229" max="9229" width="2.85546875" style="44" customWidth="1"/>
    <col min="9230" max="9231" width="2.7109375" style="44" customWidth="1"/>
    <col min="9232" max="9232" width="2.85546875" style="44" customWidth="1"/>
    <col min="9233" max="9234" width="2.7109375" style="44" customWidth="1"/>
    <col min="9235" max="9235" width="3" style="44" customWidth="1"/>
    <col min="9236" max="9236" width="10" style="44" customWidth="1"/>
    <col min="9237" max="9242" width="3.7109375" style="44"/>
    <col min="9243" max="9244" width="0" style="44" hidden="1" customWidth="1"/>
    <col min="9245" max="9473" width="3.7109375" style="44"/>
    <col min="9474" max="9477" width="4.28515625" style="44" customWidth="1"/>
    <col min="9478" max="9478" width="9.7109375" style="44" customWidth="1"/>
    <col min="9479" max="9479" width="7.85546875" style="44" customWidth="1"/>
    <col min="9480" max="9480" width="8.85546875" style="44" customWidth="1"/>
    <col min="9481" max="9481" width="7.85546875" style="44" customWidth="1"/>
    <col min="9482" max="9482" width="8.5703125" style="44" customWidth="1"/>
    <col min="9483" max="9484" width="3.42578125" style="44" customWidth="1"/>
    <col min="9485" max="9485" width="2.85546875" style="44" customWidth="1"/>
    <col min="9486" max="9487" width="2.7109375" style="44" customWidth="1"/>
    <col min="9488" max="9488" width="2.85546875" style="44" customWidth="1"/>
    <col min="9489" max="9490" width="2.7109375" style="44" customWidth="1"/>
    <col min="9491" max="9491" width="3" style="44" customWidth="1"/>
    <col min="9492" max="9492" width="10" style="44" customWidth="1"/>
    <col min="9493" max="9498" width="3.7109375" style="44"/>
    <col min="9499" max="9500" width="0" style="44" hidden="1" customWidth="1"/>
    <col min="9501" max="9729" width="3.7109375" style="44"/>
    <col min="9730" max="9733" width="4.28515625" style="44" customWidth="1"/>
    <col min="9734" max="9734" width="9.7109375" style="44" customWidth="1"/>
    <col min="9735" max="9735" width="7.85546875" style="44" customWidth="1"/>
    <col min="9736" max="9736" width="8.85546875" style="44" customWidth="1"/>
    <col min="9737" max="9737" width="7.85546875" style="44" customWidth="1"/>
    <col min="9738" max="9738" width="8.5703125" style="44" customWidth="1"/>
    <col min="9739" max="9740" width="3.42578125" style="44" customWidth="1"/>
    <col min="9741" max="9741" width="2.85546875" style="44" customWidth="1"/>
    <col min="9742" max="9743" width="2.7109375" style="44" customWidth="1"/>
    <col min="9744" max="9744" width="2.85546875" style="44" customWidth="1"/>
    <col min="9745" max="9746" width="2.7109375" style="44" customWidth="1"/>
    <col min="9747" max="9747" width="3" style="44" customWidth="1"/>
    <col min="9748" max="9748" width="10" style="44" customWidth="1"/>
    <col min="9749" max="9754" width="3.7109375" style="44"/>
    <col min="9755" max="9756" width="0" style="44" hidden="1" customWidth="1"/>
    <col min="9757" max="9985" width="3.7109375" style="44"/>
    <col min="9986" max="9989" width="4.28515625" style="44" customWidth="1"/>
    <col min="9990" max="9990" width="9.7109375" style="44" customWidth="1"/>
    <col min="9991" max="9991" width="7.85546875" style="44" customWidth="1"/>
    <col min="9992" max="9992" width="8.85546875" style="44" customWidth="1"/>
    <col min="9993" max="9993" width="7.85546875" style="44" customWidth="1"/>
    <col min="9994" max="9994" width="8.5703125" style="44" customWidth="1"/>
    <col min="9995" max="9996" width="3.42578125" style="44" customWidth="1"/>
    <col min="9997" max="9997" width="2.85546875" style="44" customWidth="1"/>
    <col min="9998" max="9999" width="2.7109375" style="44" customWidth="1"/>
    <col min="10000" max="10000" width="2.85546875" style="44" customWidth="1"/>
    <col min="10001" max="10002" width="2.7109375" style="44" customWidth="1"/>
    <col min="10003" max="10003" width="3" style="44" customWidth="1"/>
    <col min="10004" max="10004" width="10" style="44" customWidth="1"/>
    <col min="10005" max="10010" width="3.7109375" style="44"/>
    <col min="10011" max="10012" width="0" style="44" hidden="1" customWidth="1"/>
    <col min="10013" max="10241" width="3.7109375" style="44"/>
    <col min="10242" max="10245" width="4.28515625" style="44" customWidth="1"/>
    <col min="10246" max="10246" width="9.7109375" style="44" customWidth="1"/>
    <col min="10247" max="10247" width="7.85546875" style="44" customWidth="1"/>
    <col min="10248" max="10248" width="8.85546875" style="44" customWidth="1"/>
    <col min="10249" max="10249" width="7.85546875" style="44" customWidth="1"/>
    <col min="10250" max="10250" width="8.5703125" style="44" customWidth="1"/>
    <col min="10251" max="10252" width="3.42578125" style="44" customWidth="1"/>
    <col min="10253" max="10253" width="2.85546875" style="44" customWidth="1"/>
    <col min="10254" max="10255" width="2.7109375" style="44" customWidth="1"/>
    <col min="10256" max="10256" width="2.85546875" style="44" customWidth="1"/>
    <col min="10257" max="10258" width="2.7109375" style="44" customWidth="1"/>
    <col min="10259" max="10259" width="3" style="44" customWidth="1"/>
    <col min="10260" max="10260" width="10" style="44" customWidth="1"/>
    <col min="10261" max="10266" width="3.7109375" style="44"/>
    <col min="10267" max="10268" width="0" style="44" hidden="1" customWidth="1"/>
    <col min="10269" max="10497" width="3.7109375" style="44"/>
    <col min="10498" max="10501" width="4.28515625" style="44" customWidth="1"/>
    <col min="10502" max="10502" width="9.7109375" style="44" customWidth="1"/>
    <col min="10503" max="10503" width="7.85546875" style="44" customWidth="1"/>
    <col min="10504" max="10504" width="8.85546875" style="44" customWidth="1"/>
    <col min="10505" max="10505" width="7.85546875" style="44" customWidth="1"/>
    <col min="10506" max="10506" width="8.5703125" style="44" customWidth="1"/>
    <col min="10507" max="10508" width="3.42578125" style="44" customWidth="1"/>
    <col min="10509" max="10509" width="2.85546875" style="44" customWidth="1"/>
    <col min="10510" max="10511" width="2.7109375" style="44" customWidth="1"/>
    <col min="10512" max="10512" width="2.85546875" style="44" customWidth="1"/>
    <col min="10513" max="10514" width="2.7109375" style="44" customWidth="1"/>
    <col min="10515" max="10515" width="3" style="44" customWidth="1"/>
    <col min="10516" max="10516" width="10" style="44" customWidth="1"/>
    <col min="10517" max="10522" width="3.7109375" style="44"/>
    <col min="10523" max="10524" width="0" style="44" hidden="1" customWidth="1"/>
    <col min="10525" max="10753" width="3.7109375" style="44"/>
    <col min="10754" max="10757" width="4.28515625" style="44" customWidth="1"/>
    <col min="10758" max="10758" width="9.7109375" style="44" customWidth="1"/>
    <col min="10759" max="10759" width="7.85546875" style="44" customWidth="1"/>
    <col min="10760" max="10760" width="8.85546875" style="44" customWidth="1"/>
    <col min="10761" max="10761" width="7.85546875" style="44" customWidth="1"/>
    <col min="10762" max="10762" width="8.5703125" style="44" customWidth="1"/>
    <col min="10763" max="10764" width="3.42578125" style="44" customWidth="1"/>
    <col min="10765" max="10765" width="2.85546875" style="44" customWidth="1"/>
    <col min="10766" max="10767" width="2.7109375" style="44" customWidth="1"/>
    <col min="10768" max="10768" width="2.85546875" style="44" customWidth="1"/>
    <col min="10769" max="10770" width="2.7109375" style="44" customWidth="1"/>
    <col min="10771" max="10771" width="3" style="44" customWidth="1"/>
    <col min="10772" max="10772" width="10" style="44" customWidth="1"/>
    <col min="10773" max="10778" width="3.7109375" style="44"/>
    <col min="10779" max="10780" width="0" style="44" hidden="1" customWidth="1"/>
    <col min="10781" max="11009" width="3.7109375" style="44"/>
    <col min="11010" max="11013" width="4.28515625" style="44" customWidth="1"/>
    <col min="11014" max="11014" width="9.7109375" style="44" customWidth="1"/>
    <col min="11015" max="11015" width="7.85546875" style="44" customWidth="1"/>
    <col min="11016" max="11016" width="8.85546875" style="44" customWidth="1"/>
    <col min="11017" max="11017" width="7.85546875" style="44" customWidth="1"/>
    <col min="11018" max="11018" width="8.5703125" style="44" customWidth="1"/>
    <col min="11019" max="11020" width="3.42578125" style="44" customWidth="1"/>
    <col min="11021" max="11021" width="2.85546875" style="44" customWidth="1"/>
    <col min="11022" max="11023" width="2.7109375" style="44" customWidth="1"/>
    <col min="11024" max="11024" width="2.85546875" style="44" customWidth="1"/>
    <col min="11025" max="11026" width="2.7109375" style="44" customWidth="1"/>
    <col min="11027" max="11027" width="3" style="44" customWidth="1"/>
    <col min="11028" max="11028" width="10" style="44" customWidth="1"/>
    <col min="11029" max="11034" width="3.7109375" style="44"/>
    <col min="11035" max="11036" width="0" style="44" hidden="1" customWidth="1"/>
    <col min="11037" max="11265" width="3.7109375" style="44"/>
    <col min="11266" max="11269" width="4.28515625" style="44" customWidth="1"/>
    <col min="11270" max="11270" width="9.7109375" style="44" customWidth="1"/>
    <col min="11271" max="11271" width="7.85546875" style="44" customWidth="1"/>
    <col min="11272" max="11272" width="8.85546875" style="44" customWidth="1"/>
    <col min="11273" max="11273" width="7.85546875" style="44" customWidth="1"/>
    <col min="11274" max="11274" width="8.5703125" style="44" customWidth="1"/>
    <col min="11275" max="11276" width="3.42578125" style="44" customWidth="1"/>
    <col min="11277" max="11277" width="2.85546875" style="44" customWidth="1"/>
    <col min="11278" max="11279" width="2.7109375" style="44" customWidth="1"/>
    <col min="11280" max="11280" width="2.85546875" style="44" customWidth="1"/>
    <col min="11281" max="11282" width="2.7109375" style="44" customWidth="1"/>
    <col min="11283" max="11283" width="3" style="44" customWidth="1"/>
    <col min="11284" max="11284" width="10" style="44" customWidth="1"/>
    <col min="11285" max="11290" width="3.7109375" style="44"/>
    <col min="11291" max="11292" width="0" style="44" hidden="1" customWidth="1"/>
    <col min="11293" max="11521" width="3.7109375" style="44"/>
    <col min="11522" max="11525" width="4.28515625" style="44" customWidth="1"/>
    <col min="11526" max="11526" width="9.7109375" style="44" customWidth="1"/>
    <col min="11527" max="11527" width="7.85546875" style="44" customWidth="1"/>
    <col min="11528" max="11528" width="8.85546875" style="44" customWidth="1"/>
    <col min="11529" max="11529" width="7.85546875" style="44" customWidth="1"/>
    <col min="11530" max="11530" width="8.5703125" style="44" customWidth="1"/>
    <col min="11531" max="11532" width="3.42578125" style="44" customWidth="1"/>
    <col min="11533" max="11533" width="2.85546875" style="44" customWidth="1"/>
    <col min="11534" max="11535" width="2.7109375" style="44" customWidth="1"/>
    <col min="11536" max="11536" width="2.85546875" style="44" customWidth="1"/>
    <col min="11537" max="11538" width="2.7109375" style="44" customWidth="1"/>
    <col min="11539" max="11539" width="3" style="44" customWidth="1"/>
    <col min="11540" max="11540" width="10" style="44" customWidth="1"/>
    <col min="11541" max="11546" width="3.7109375" style="44"/>
    <col min="11547" max="11548" width="0" style="44" hidden="1" customWidth="1"/>
    <col min="11549" max="11777" width="3.7109375" style="44"/>
    <col min="11778" max="11781" width="4.28515625" style="44" customWidth="1"/>
    <col min="11782" max="11782" width="9.7109375" style="44" customWidth="1"/>
    <col min="11783" max="11783" width="7.85546875" style="44" customWidth="1"/>
    <col min="11784" max="11784" width="8.85546875" style="44" customWidth="1"/>
    <col min="11785" max="11785" width="7.85546875" style="44" customWidth="1"/>
    <col min="11786" max="11786" width="8.5703125" style="44" customWidth="1"/>
    <col min="11787" max="11788" width="3.42578125" style="44" customWidth="1"/>
    <col min="11789" max="11789" width="2.85546875" style="44" customWidth="1"/>
    <col min="11790" max="11791" width="2.7109375" style="44" customWidth="1"/>
    <col min="11792" max="11792" width="2.85546875" style="44" customWidth="1"/>
    <col min="11793" max="11794" width="2.7109375" style="44" customWidth="1"/>
    <col min="11795" max="11795" width="3" style="44" customWidth="1"/>
    <col min="11796" max="11796" width="10" style="44" customWidth="1"/>
    <col min="11797" max="11802" width="3.7109375" style="44"/>
    <col min="11803" max="11804" width="0" style="44" hidden="1" customWidth="1"/>
    <col min="11805" max="12033" width="3.7109375" style="44"/>
    <col min="12034" max="12037" width="4.28515625" style="44" customWidth="1"/>
    <col min="12038" max="12038" width="9.7109375" style="44" customWidth="1"/>
    <col min="12039" max="12039" width="7.85546875" style="44" customWidth="1"/>
    <col min="12040" max="12040" width="8.85546875" style="44" customWidth="1"/>
    <col min="12041" max="12041" width="7.85546875" style="44" customWidth="1"/>
    <col min="12042" max="12042" width="8.5703125" style="44" customWidth="1"/>
    <col min="12043" max="12044" width="3.42578125" style="44" customWidth="1"/>
    <col min="12045" max="12045" width="2.85546875" style="44" customWidth="1"/>
    <col min="12046" max="12047" width="2.7109375" style="44" customWidth="1"/>
    <col min="12048" max="12048" width="2.85546875" style="44" customWidth="1"/>
    <col min="12049" max="12050" width="2.7109375" style="44" customWidth="1"/>
    <col min="12051" max="12051" width="3" style="44" customWidth="1"/>
    <col min="12052" max="12052" width="10" style="44" customWidth="1"/>
    <col min="12053" max="12058" width="3.7109375" style="44"/>
    <col min="12059" max="12060" width="0" style="44" hidden="1" customWidth="1"/>
    <col min="12061" max="12289" width="3.7109375" style="44"/>
    <col min="12290" max="12293" width="4.28515625" style="44" customWidth="1"/>
    <col min="12294" max="12294" width="9.7109375" style="44" customWidth="1"/>
    <col min="12295" max="12295" width="7.85546875" style="44" customWidth="1"/>
    <col min="12296" max="12296" width="8.85546875" style="44" customWidth="1"/>
    <col min="12297" max="12297" width="7.85546875" style="44" customWidth="1"/>
    <col min="12298" max="12298" width="8.5703125" style="44" customWidth="1"/>
    <col min="12299" max="12300" width="3.42578125" style="44" customWidth="1"/>
    <col min="12301" max="12301" width="2.85546875" style="44" customWidth="1"/>
    <col min="12302" max="12303" width="2.7109375" style="44" customWidth="1"/>
    <col min="12304" max="12304" width="2.85546875" style="44" customWidth="1"/>
    <col min="12305" max="12306" width="2.7109375" style="44" customWidth="1"/>
    <col min="12307" max="12307" width="3" style="44" customWidth="1"/>
    <col min="12308" max="12308" width="10" style="44" customWidth="1"/>
    <col min="12309" max="12314" width="3.7109375" style="44"/>
    <col min="12315" max="12316" width="0" style="44" hidden="1" customWidth="1"/>
    <col min="12317" max="12545" width="3.7109375" style="44"/>
    <col min="12546" max="12549" width="4.28515625" style="44" customWidth="1"/>
    <col min="12550" max="12550" width="9.7109375" style="44" customWidth="1"/>
    <col min="12551" max="12551" width="7.85546875" style="44" customWidth="1"/>
    <col min="12552" max="12552" width="8.85546875" style="44" customWidth="1"/>
    <col min="12553" max="12553" width="7.85546875" style="44" customWidth="1"/>
    <col min="12554" max="12554" width="8.5703125" style="44" customWidth="1"/>
    <col min="12555" max="12556" width="3.42578125" style="44" customWidth="1"/>
    <col min="12557" max="12557" width="2.85546875" style="44" customWidth="1"/>
    <col min="12558" max="12559" width="2.7109375" style="44" customWidth="1"/>
    <col min="12560" max="12560" width="2.85546875" style="44" customWidth="1"/>
    <col min="12561" max="12562" width="2.7109375" style="44" customWidth="1"/>
    <col min="12563" max="12563" width="3" style="44" customWidth="1"/>
    <col min="12564" max="12564" width="10" style="44" customWidth="1"/>
    <col min="12565" max="12570" width="3.7109375" style="44"/>
    <col min="12571" max="12572" width="0" style="44" hidden="1" customWidth="1"/>
    <col min="12573" max="12801" width="3.7109375" style="44"/>
    <col min="12802" max="12805" width="4.28515625" style="44" customWidth="1"/>
    <col min="12806" max="12806" width="9.7109375" style="44" customWidth="1"/>
    <col min="12807" max="12807" width="7.85546875" style="44" customWidth="1"/>
    <col min="12808" max="12808" width="8.85546875" style="44" customWidth="1"/>
    <col min="12809" max="12809" width="7.85546875" style="44" customWidth="1"/>
    <col min="12810" max="12810" width="8.5703125" style="44" customWidth="1"/>
    <col min="12811" max="12812" width="3.42578125" style="44" customWidth="1"/>
    <col min="12813" max="12813" width="2.85546875" style="44" customWidth="1"/>
    <col min="12814" max="12815" width="2.7109375" style="44" customWidth="1"/>
    <col min="12816" max="12816" width="2.85546875" style="44" customWidth="1"/>
    <col min="12817" max="12818" width="2.7109375" style="44" customWidth="1"/>
    <col min="12819" max="12819" width="3" style="44" customWidth="1"/>
    <col min="12820" max="12820" width="10" style="44" customWidth="1"/>
    <col min="12821" max="12826" width="3.7109375" style="44"/>
    <col min="12827" max="12828" width="0" style="44" hidden="1" customWidth="1"/>
    <col min="12829" max="13057" width="3.7109375" style="44"/>
    <col min="13058" max="13061" width="4.28515625" style="44" customWidth="1"/>
    <col min="13062" max="13062" width="9.7109375" style="44" customWidth="1"/>
    <col min="13063" max="13063" width="7.85546875" style="44" customWidth="1"/>
    <col min="13064" max="13064" width="8.85546875" style="44" customWidth="1"/>
    <col min="13065" max="13065" width="7.85546875" style="44" customWidth="1"/>
    <col min="13066" max="13066" width="8.5703125" style="44" customWidth="1"/>
    <col min="13067" max="13068" width="3.42578125" style="44" customWidth="1"/>
    <col min="13069" max="13069" width="2.85546875" style="44" customWidth="1"/>
    <col min="13070" max="13071" width="2.7109375" style="44" customWidth="1"/>
    <col min="13072" max="13072" width="2.85546875" style="44" customWidth="1"/>
    <col min="13073" max="13074" width="2.7109375" style="44" customWidth="1"/>
    <col min="13075" max="13075" width="3" style="44" customWidth="1"/>
    <col min="13076" max="13076" width="10" style="44" customWidth="1"/>
    <col min="13077" max="13082" width="3.7109375" style="44"/>
    <col min="13083" max="13084" width="0" style="44" hidden="1" customWidth="1"/>
    <col min="13085" max="13313" width="3.7109375" style="44"/>
    <col min="13314" max="13317" width="4.28515625" style="44" customWidth="1"/>
    <col min="13318" max="13318" width="9.7109375" style="44" customWidth="1"/>
    <col min="13319" max="13319" width="7.85546875" style="44" customWidth="1"/>
    <col min="13320" max="13320" width="8.85546875" style="44" customWidth="1"/>
    <col min="13321" max="13321" width="7.85546875" style="44" customWidth="1"/>
    <col min="13322" max="13322" width="8.5703125" style="44" customWidth="1"/>
    <col min="13323" max="13324" width="3.42578125" style="44" customWidth="1"/>
    <col min="13325" max="13325" width="2.85546875" style="44" customWidth="1"/>
    <col min="13326" max="13327" width="2.7109375" style="44" customWidth="1"/>
    <col min="13328" max="13328" width="2.85546875" style="44" customWidth="1"/>
    <col min="13329" max="13330" width="2.7109375" style="44" customWidth="1"/>
    <col min="13331" max="13331" width="3" style="44" customWidth="1"/>
    <col min="13332" max="13332" width="10" style="44" customWidth="1"/>
    <col min="13333" max="13338" width="3.7109375" style="44"/>
    <col min="13339" max="13340" width="0" style="44" hidden="1" customWidth="1"/>
    <col min="13341" max="13569" width="3.7109375" style="44"/>
    <col min="13570" max="13573" width="4.28515625" style="44" customWidth="1"/>
    <col min="13574" max="13574" width="9.7109375" style="44" customWidth="1"/>
    <col min="13575" max="13575" width="7.85546875" style="44" customWidth="1"/>
    <col min="13576" max="13576" width="8.85546875" style="44" customWidth="1"/>
    <col min="13577" max="13577" width="7.85546875" style="44" customWidth="1"/>
    <col min="13578" max="13578" width="8.5703125" style="44" customWidth="1"/>
    <col min="13579" max="13580" width="3.42578125" style="44" customWidth="1"/>
    <col min="13581" max="13581" width="2.85546875" style="44" customWidth="1"/>
    <col min="13582" max="13583" width="2.7109375" style="44" customWidth="1"/>
    <col min="13584" max="13584" width="2.85546875" style="44" customWidth="1"/>
    <col min="13585" max="13586" width="2.7109375" style="44" customWidth="1"/>
    <col min="13587" max="13587" width="3" style="44" customWidth="1"/>
    <col min="13588" max="13588" width="10" style="44" customWidth="1"/>
    <col min="13589" max="13594" width="3.7109375" style="44"/>
    <col min="13595" max="13596" width="0" style="44" hidden="1" customWidth="1"/>
    <col min="13597" max="13825" width="3.7109375" style="44"/>
    <col min="13826" max="13829" width="4.28515625" style="44" customWidth="1"/>
    <col min="13830" max="13830" width="9.7109375" style="44" customWidth="1"/>
    <col min="13831" max="13831" width="7.85546875" style="44" customWidth="1"/>
    <col min="13832" max="13832" width="8.85546875" style="44" customWidth="1"/>
    <col min="13833" max="13833" width="7.85546875" style="44" customWidth="1"/>
    <col min="13834" max="13834" width="8.5703125" style="44" customWidth="1"/>
    <col min="13835" max="13836" width="3.42578125" style="44" customWidth="1"/>
    <col min="13837" max="13837" width="2.85546875" style="44" customWidth="1"/>
    <col min="13838" max="13839" width="2.7109375" style="44" customWidth="1"/>
    <col min="13840" max="13840" width="2.85546875" style="44" customWidth="1"/>
    <col min="13841" max="13842" width="2.7109375" style="44" customWidth="1"/>
    <col min="13843" max="13843" width="3" style="44" customWidth="1"/>
    <col min="13844" max="13844" width="10" style="44" customWidth="1"/>
    <col min="13845" max="13850" width="3.7109375" style="44"/>
    <col min="13851" max="13852" width="0" style="44" hidden="1" customWidth="1"/>
    <col min="13853" max="14081" width="3.7109375" style="44"/>
    <col min="14082" max="14085" width="4.28515625" style="44" customWidth="1"/>
    <col min="14086" max="14086" width="9.7109375" style="44" customWidth="1"/>
    <col min="14087" max="14087" width="7.85546875" style="44" customWidth="1"/>
    <col min="14088" max="14088" width="8.85546875" style="44" customWidth="1"/>
    <col min="14089" max="14089" width="7.85546875" style="44" customWidth="1"/>
    <col min="14090" max="14090" width="8.5703125" style="44" customWidth="1"/>
    <col min="14091" max="14092" width="3.42578125" style="44" customWidth="1"/>
    <col min="14093" max="14093" width="2.85546875" style="44" customWidth="1"/>
    <col min="14094" max="14095" width="2.7109375" style="44" customWidth="1"/>
    <col min="14096" max="14096" width="2.85546875" style="44" customWidth="1"/>
    <col min="14097" max="14098" width="2.7109375" style="44" customWidth="1"/>
    <col min="14099" max="14099" width="3" style="44" customWidth="1"/>
    <col min="14100" max="14100" width="10" style="44" customWidth="1"/>
    <col min="14101" max="14106" width="3.7109375" style="44"/>
    <col min="14107" max="14108" width="0" style="44" hidden="1" customWidth="1"/>
    <col min="14109" max="14337" width="3.7109375" style="44"/>
    <col min="14338" max="14341" width="4.28515625" style="44" customWidth="1"/>
    <col min="14342" max="14342" width="9.7109375" style="44" customWidth="1"/>
    <col min="14343" max="14343" width="7.85546875" style="44" customWidth="1"/>
    <col min="14344" max="14344" width="8.85546875" style="44" customWidth="1"/>
    <col min="14345" max="14345" width="7.85546875" style="44" customWidth="1"/>
    <col min="14346" max="14346" width="8.5703125" style="44" customWidth="1"/>
    <col min="14347" max="14348" width="3.42578125" style="44" customWidth="1"/>
    <col min="14349" max="14349" width="2.85546875" style="44" customWidth="1"/>
    <col min="14350" max="14351" width="2.7109375" style="44" customWidth="1"/>
    <col min="14352" max="14352" width="2.85546875" style="44" customWidth="1"/>
    <col min="14353" max="14354" width="2.7109375" style="44" customWidth="1"/>
    <col min="14355" max="14355" width="3" style="44" customWidth="1"/>
    <col min="14356" max="14356" width="10" style="44" customWidth="1"/>
    <col min="14357" max="14362" width="3.7109375" style="44"/>
    <col min="14363" max="14364" width="0" style="44" hidden="1" customWidth="1"/>
    <col min="14365" max="14593" width="3.7109375" style="44"/>
    <col min="14594" max="14597" width="4.28515625" style="44" customWidth="1"/>
    <col min="14598" max="14598" width="9.7109375" style="44" customWidth="1"/>
    <col min="14599" max="14599" width="7.85546875" style="44" customWidth="1"/>
    <col min="14600" max="14600" width="8.85546875" style="44" customWidth="1"/>
    <col min="14601" max="14601" width="7.85546875" style="44" customWidth="1"/>
    <col min="14602" max="14602" width="8.5703125" style="44" customWidth="1"/>
    <col min="14603" max="14604" width="3.42578125" style="44" customWidth="1"/>
    <col min="14605" max="14605" width="2.85546875" style="44" customWidth="1"/>
    <col min="14606" max="14607" width="2.7109375" style="44" customWidth="1"/>
    <col min="14608" max="14608" width="2.85546875" style="44" customWidth="1"/>
    <col min="14609" max="14610" width="2.7109375" style="44" customWidth="1"/>
    <col min="14611" max="14611" width="3" style="44" customWidth="1"/>
    <col min="14612" max="14612" width="10" style="44" customWidth="1"/>
    <col min="14613" max="14618" width="3.7109375" style="44"/>
    <col min="14619" max="14620" width="0" style="44" hidden="1" customWidth="1"/>
    <col min="14621" max="14849" width="3.7109375" style="44"/>
    <col min="14850" max="14853" width="4.28515625" style="44" customWidth="1"/>
    <col min="14854" max="14854" width="9.7109375" style="44" customWidth="1"/>
    <col min="14855" max="14855" width="7.85546875" style="44" customWidth="1"/>
    <col min="14856" max="14856" width="8.85546875" style="44" customWidth="1"/>
    <col min="14857" max="14857" width="7.85546875" style="44" customWidth="1"/>
    <col min="14858" max="14858" width="8.5703125" style="44" customWidth="1"/>
    <col min="14859" max="14860" width="3.42578125" style="44" customWidth="1"/>
    <col min="14861" max="14861" width="2.85546875" style="44" customWidth="1"/>
    <col min="14862" max="14863" width="2.7109375" style="44" customWidth="1"/>
    <col min="14864" max="14864" width="2.85546875" style="44" customWidth="1"/>
    <col min="14865" max="14866" width="2.7109375" style="44" customWidth="1"/>
    <col min="14867" max="14867" width="3" style="44" customWidth="1"/>
    <col min="14868" max="14868" width="10" style="44" customWidth="1"/>
    <col min="14869" max="14874" width="3.7109375" style="44"/>
    <col min="14875" max="14876" width="0" style="44" hidden="1" customWidth="1"/>
    <col min="14877" max="15105" width="3.7109375" style="44"/>
    <col min="15106" max="15109" width="4.28515625" style="44" customWidth="1"/>
    <col min="15110" max="15110" width="9.7109375" style="44" customWidth="1"/>
    <col min="15111" max="15111" width="7.85546875" style="44" customWidth="1"/>
    <col min="15112" max="15112" width="8.85546875" style="44" customWidth="1"/>
    <col min="15113" max="15113" width="7.85546875" style="44" customWidth="1"/>
    <col min="15114" max="15114" width="8.5703125" style="44" customWidth="1"/>
    <col min="15115" max="15116" width="3.42578125" style="44" customWidth="1"/>
    <col min="15117" max="15117" width="2.85546875" style="44" customWidth="1"/>
    <col min="15118" max="15119" width="2.7109375" style="44" customWidth="1"/>
    <col min="15120" max="15120" width="2.85546875" style="44" customWidth="1"/>
    <col min="15121" max="15122" width="2.7109375" style="44" customWidth="1"/>
    <col min="15123" max="15123" width="3" style="44" customWidth="1"/>
    <col min="15124" max="15124" width="10" style="44" customWidth="1"/>
    <col min="15125" max="15130" width="3.7109375" style="44"/>
    <col min="15131" max="15132" width="0" style="44" hidden="1" customWidth="1"/>
    <col min="15133" max="15361" width="3.7109375" style="44"/>
    <col min="15362" max="15365" width="4.28515625" style="44" customWidth="1"/>
    <col min="15366" max="15366" width="9.7109375" style="44" customWidth="1"/>
    <col min="15367" max="15367" width="7.85546875" style="44" customWidth="1"/>
    <col min="15368" max="15368" width="8.85546875" style="44" customWidth="1"/>
    <col min="15369" max="15369" width="7.85546875" style="44" customWidth="1"/>
    <col min="15370" max="15370" width="8.5703125" style="44" customWidth="1"/>
    <col min="15371" max="15372" width="3.42578125" style="44" customWidth="1"/>
    <col min="15373" max="15373" width="2.85546875" style="44" customWidth="1"/>
    <col min="15374" max="15375" width="2.7109375" style="44" customWidth="1"/>
    <col min="15376" max="15376" width="2.85546875" style="44" customWidth="1"/>
    <col min="15377" max="15378" width="2.7109375" style="44" customWidth="1"/>
    <col min="15379" max="15379" width="3" style="44" customWidth="1"/>
    <col min="15380" max="15380" width="10" style="44" customWidth="1"/>
    <col min="15381" max="15386" width="3.7109375" style="44"/>
    <col min="15387" max="15388" width="0" style="44" hidden="1" customWidth="1"/>
    <col min="15389" max="15617" width="3.7109375" style="44"/>
    <col min="15618" max="15621" width="4.28515625" style="44" customWidth="1"/>
    <col min="15622" max="15622" width="9.7109375" style="44" customWidth="1"/>
    <col min="15623" max="15623" width="7.85546875" style="44" customWidth="1"/>
    <col min="15624" max="15624" width="8.85546875" style="44" customWidth="1"/>
    <col min="15625" max="15625" width="7.85546875" style="44" customWidth="1"/>
    <col min="15626" max="15626" width="8.5703125" style="44" customWidth="1"/>
    <col min="15627" max="15628" width="3.42578125" style="44" customWidth="1"/>
    <col min="15629" max="15629" width="2.85546875" style="44" customWidth="1"/>
    <col min="15630" max="15631" width="2.7109375" style="44" customWidth="1"/>
    <col min="15632" max="15632" width="2.85546875" style="44" customWidth="1"/>
    <col min="15633" max="15634" width="2.7109375" style="44" customWidth="1"/>
    <col min="15635" max="15635" width="3" style="44" customWidth="1"/>
    <col min="15636" max="15636" width="10" style="44" customWidth="1"/>
    <col min="15637" max="15642" width="3.7109375" style="44"/>
    <col min="15643" max="15644" width="0" style="44" hidden="1" customWidth="1"/>
    <col min="15645" max="15873" width="3.7109375" style="44"/>
    <col min="15874" max="15877" width="4.28515625" style="44" customWidth="1"/>
    <col min="15878" max="15878" width="9.7109375" style="44" customWidth="1"/>
    <col min="15879" max="15879" width="7.85546875" style="44" customWidth="1"/>
    <col min="15880" max="15880" width="8.85546875" style="44" customWidth="1"/>
    <col min="15881" max="15881" width="7.85546875" style="44" customWidth="1"/>
    <col min="15882" max="15882" width="8.5703125" style="44" customWidth="1"/>
    <col min="15883" max="15884" width="3.42578125" style="44" customWidth="1"/>
    <col min="15885" max="15885" width="2.85546875" style="44" customWidth="1"/>
    <col min="15886" max="15887" width="2.7109375" style="44" customWidth="1"/>
    <col min="15888" max="15888" width="2.85546875" style="44" customWidth="1"/>
    <col min="15889" max="15890" width="2.7109375" style="44" customWidth="1"/>
    <col min="15891" max="15891" width="3" style="44" customWidth="1"/>
    <col min="15892" max="15892" width="10" style="44" customWidth="1"/>
    <col min="15893" max="15898" width="3.7109375" style="44"/>
    <col min="15899" max="15900" width="0" style="44" hidden="1" customWidth="1"/>
    <col min="15901" max="16129" width="3.7109375" style="44"/>
    <col min="16130" max="16133" width="4.28515625" style="44" customWidth="1"/>
    <col min="16134" max="16134" width="9.7109375" style="44" customWidth="1"/>
    <col min="16135" max="16135" width="7.85546875" style="44" customWidth="1"/>
    <col min="16136" max="16136" width="8.85546875" style="44" customWidth="1"/>
    <col min="16137" max="16137" width="7.85546875" style="44" customWidth="1"/>
    <col min="16138" max="16138" width="8.5703125" style="44" customWidth="1"/>
    <col min="16139" max="16140" width="3.42578125" style="44" customWidth="1"/>
    <col min="16141" max="16141" width="2.85546875" style="44" customWidth="1"/>
    <col min="16142" max="16143" width="2.7109375" style="44" customWidth="1"/>
    <col min="16144" max="16144" width="2.85546875" style="44" customWidth="1"/>
    <col min="16145" max="16146" width="2.7109375" style="44" customWidth="1"/>
    <col min="16147" max="16147" width="3" style="44" customWidth="1"/>
    <col min="16148" max="16148" width="10" style="44" customWidth="1"/>
    <col min="16149" max="16154" width="3.7109375" style="44"/>
    <col min="16155" max="16156" width="0" style="44" hidden="1" customWidth="1"/>
    <col min="16157" max="16384" width="3.7109375" style="44"/>
  </cols>
  <sheetData>
    <row r="1" spans="2:41" ht="81.75" customHeight="1" x14ac:dyDescent="0.2"/>
    <row r="2" spans="2:41" ht="18" x14ac:dyDescent="0.25">
      <c r="B2" s="83" t="s">
        <v>1547</v>
      </c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  <c r="S2" s="83"/>
    </row>
    <row r="4" spans="2:41" x14ac:dyDescent="0.2">
      <c r="B4" s="84" t="s">
        <v>1548</v>
      </c>
      <c r="C4" s="85"/>
      <c r="D4" s="85"/>
      <c r="E4" s="85"/>
      <c r="F4" s="85"/>
      <c r="G4" s="86" t="s">
        <v>1549</v>
      </c>
      <c r="H4" s="86"/>
      <c r="I4" s="86"/>
      <c r="J4" s="86"/>
      <c r="K4" s="86"/>
      <c r="L4" s="86"/>
      <c r="M4" s="86"/>
      <c r="N4" s="86"/>
      <c r="O4" s="86"/>
      <c r="P4" s="86"/>
      <c r="Q4" s="86"/>
      <c r="R4" s="86"/>
      <c r="S4" s="87"/>
      <c r="T4" s="45" t="b">
        <f>IF(LEN(G4)&lt;6,FALSE,TRUE)</f>
        <v>1</v>
      </c>
    </row>
    <row r="5" spans="2:41" x14ac:dyDescent="0.2">
      <c r="B5" s="79" t="s">
        <v>1550</v>
      </c>
      <c r="C5" s="80"/>
      <c r="D5" s="80"/>
      <c r="E5" s="80"/>
      <c r="F5" s="80"/>
      <c r="G5" s="81" t="s">
        <v>1551</v>
      </c>
      <c r="H5" s="81"/>
      <c r="I5" s="81"/>
      <c r="J5" s="81"/>
      <c r="K5" s="81"/>
      <c r="L5" s="81"/>
      <c r="M5" s="81"/>
      <c r="N5" s="81"/>
      <c r="O5" s="81"/>
      <c r="P5" s="81"/>
      <c r="Q5" s="81"/>
      <c r="R5" s="81"/>
      <c r="S5" s="82"/>
      <c r="T5" s="45" t="b">
        <f>IF(LEN(G5)&lt;9,FALSE,TRUE)</f>
        <v>1</v>
      </c>
    </row>
    <row r="6" spans="2:41" x14ac:dyDescent="0.2">
      <c r="B6" s="79" t="s">
        <v>1552</v>
      </c>
      <c r="C6" s="80"/>
      <c r="D6" s="80"/>
      <c r="E6" s="80"/>
      <c r="F6" s="80"/>
      <c r="G6" s="81" t="s">
        <v>1553</v>
      </c>
      <c r="H6" s="81"/>
      <c r="I6" s="81"/>
      <c r="J6" s="81"/>
      <c r="K6" s="81"/>
      <c r="L6" s="81"/>
      <c r="M6" s="81"/>
      <c r="N6" s="81"/>
      <c r="O6" s="81"/>
      <c r="P6" s="81"/>
      <c r="Q6" s="81"/>
      <c r="R6" s="81"/>
      <c r="S6" s="82"/>
      <c r="T6" s="45" t="b">
        <f>IF(LEN(G6)&lt;6,FALSE,TRUE)</f>
        <v>1</v>
      </c>
    </row>
    <row r="7" spans="2:41" x14ac:dyDescent="0.2">
      <c r="B7" s="79" t="s">
        <v>1554</v>
      </c>
      <c r="C7" s="80"/>
      <c r="D7" s="80"/>
      <c r="E7" s="80"/>
      <c r="F7" s="80"/>
      <c r="G7" s="81" t="s">
        <v>1555</v>
      </c>
      <c r="H7" s="81"/>
      <c r="I7" s="81"/>
      <c r="J7" s="81"/>
      <c r="K7" s="81"/>
      <c r="L7" s="81"/>
      <c r="M7" s="81"/>
      <c r="N7" s="81"/>
      <c r="O7" s="81"/>
      <c r="P7" s="81"/>
      <c r="Q7" s="81"/>
      <c r="R7" s="81"/>
      <c r="S7" s="82"/>
      <c r="T7" s="45" t="b">
        <f>IF(LEN(G7)&lt;4,FALSE,TRUE)</f>
        <v>1</v>
      </c>
    </row>
    <row r="8" spans="2:41" ht="18.95" customHeight="1" x14ac:dyDescent="0.2">
      <c r="B8" s="79" t="s">
        <v>1556</v>
      </c>
      <c r="C8" s="80"/>
      <c r="D8" s="80"/>
      <c r="E8" s="80"/>
      <c r="F8" s="80"/>
      <c r="G8" s="46"/>
      <c r="H8" s="47"/>
      <c r="I8" s="47"/>
      <c r="J8" s="48"/>
      <c r="K8" s="48"/>
      <c r="L8" s="48"/>
      <c r="M8" s="48"/>
      <c r="N8" s="48"/>
      <c r="O8" s="48"/>
      <c r="P8" s="48"/>
      <c r="Q8" s="48"/>
      <c r="R8" s="48"/>
      <c r="S8" s="49"/>
    </row>
    <row r="9" spans="2:41" ht="18.95" customHeight="1" x14ac:dyDescent="0.2">
      <c r="B9" s="88" t="s">
        <v>1557</v>
      </c>
      <c r="C9" s="89"/>
      <c r="D9" s="89"/>
      <c r="E9" s="89"/>
      <c r="F9" s="89"/>
      <c r="G9" s="50"/>
      <c r="H9" s="51"/>
      <c r="I9" s="51"/>
      <c r="J9" s="52"/>
      <c r="K9" s="52"/>
      <c r="L9" s="52"/>
      <c r="M9" s="52"/>
      <c r="N9" s="52"/>
      <c r="O9" s="52"/>
      <c r="P9" s="52"/>
      <c r="Q9" s="52"/>
      <c r="R9" s="52"/>
      <c r="S9" s="53"/>
    </row>
    <row r="10" spans="2:41" ht="18.95" customHeight="1" x14ac:dyDescent="0.2">
      <c r="B10" s="90" t="s">
        <v>1558</v>
      </c>
      <c r="C10" s="90"/>
      <c r="D10" s="90"/>
      <c r="E10" s="90"/>
      <c r="F10" s="90"/>
      <c r="G10" s="90"/>
      <c r="H10" s="90"/>
      <c r="I10" s="90"/>
      <c r="J10" s="90"/>
      <c r="K10" s="90"/>
      <c r="L10" s="90"/>
      <c r="M10" s="90"/>
      <c r="N10" s="90"/>
      <c r="O10" s="90"/>
      <c r="P10" s="90"/>
      <c r="Q10" s="90"/>
      <c r="R10" s="91">
        <v>0.6</v>
      </c>
      <c r="S10" s="91"/>
    </row>
    <row r="11" spans="2:41" ht="18.95" customHeight="1" x14ac:dyDescent="0.2">
      <c r="B11" s="90" t="s">
        <v>1559</v>
      </c>
      <c r="C11" s="90"/>
      <c r="D11" s="90"/>
      <c r="E11" s="90"/>
      <c r="F11" s="90"/>
      <c r="G11" s="90"/>
      <c r="H11" s="90"/>
      <c r="I11" s="90"/>
      <c r="J11" s="90"/>
      <c r="K11" s="90"/>
      <c r="L11" s="90"/>
      <c r="M11" s="90"/>
      <c r="N11" s="90"/>
      <c r="O11" s="90"/>
      <c r="P11" s="90"/>
      <c r="Q11" s="90"/>
      <c r="R11" s="92">
        <v>0.05</v>
      </c>
      <c r="S11" s="92"/>
    </row>
    <row r="12" spans="2:41" ht="24.95" customHeight="1" thickBot="1" x14ac:dyDescent="0.25">
      <c r="B12" s="93" t="str">
        <f>IF(OR(T4=FALSE,T5=FALSE,T6=FALSE,T7=FALSE),("Atenção - Não esqueça de preencher o(s) campo(s): -" &amp; IF(T4=FALSE," TOMADOR -","") &amp; IF(T5=FALSE," Nº DO CONTRATO -","") &amp; IF(T6=FALSE," NOME DA OBRA -","") &amp; IF(T7=FALSE," MUNICÍPIO ONDE SE LOCALIZA A OBRA -","")  &amp; ""),".")</f>
        <v>.</v>
      </c>
      <c r="C12" s="93"/>
      <c r="D12" s="93"/>
      <c r="E12" s="93"/>
      <c r="F12" s="93"/>
      <c r="G12" s="93"/>
      <c r="H12" s="93"/>
      <c r="I12" s="93"/>
      <c r="J12" s="93"/>
      <c r="K12" s="93"/>
      <c r="L12" s="93"/>
      <c r="M12" s="93"/>
      <c r="N12" s="93"/>
      <c r="O12" s="93"/>
      <c r="P12" s="93"/>
      <c r="Q12" s="93"/>
      <c r="R12" s="93"/>
      <c r="S12" s="93"/>
    </row>
    <row r="13" spans="2:41" ht="35.25" customHeight="1" x14ac:dyDescent="0.2">
      <c r="B13" s="94" t="s">
        <v>1560</v>
      </c>
      <c r="C13" s="95"/>
      <c r="D13" s="95"/>
      <c r="E13" s="95"/>
      <c r="F13" s="95"/>
      <c r="G13" s="98" t="s">
        <v>1561</v>
      </c>
      <c r="H13" s="99"/>
      <c r="I13" s="100"/>
      <c r="J13" s="45"/>
      <c r="K13" s="104" t="s">
        <v>1562</v>
      </c>
      <c r="L13" s="105"/>
      <c r="M13" s="105"/>
      <c r="N13" s="105"/>
      <c r="O13" s="105"/>
      <c r="P13" s="105"/>
      <c r="Q13" s="105"/>
      <c r="R13" s="105"/>
      <c r="S13" s="106"/>
      <c r="U13" s="54"/>
      <c r="V13" s="54"/>
      <c r="W13" s="54"/>
      <c r="X13" s="54"/>
      <c r="Y13" s="54"/>
      <c r="Z13" s="54"/>
      <c r="AA13" s="54"/>
      <c r="AB13" s="54"/>
      <c r="AC13" s="54"/>
      <c r="AD13" s="54"/>
      <c r="AE13" s="54"/>
      <c r="AF13" s="54"/>
      <c r="AG13" s="54"/>
      <c r="AH13" s="54"/>
      <c r="AI13" s="54"/>
      <c r="AJ13" s="54"/>
      <c r="AK13" s="54"/>
      <c r="AL13" s="54"/>
      <c r="AM13" s="54"/>
      <c r="AN13" s="54"/>
      <c r="AO13" s="54"/>
    </row>
    <row r="14" spans="2:41" ht="21.75" customHeight="1" x14ac:dyDescent="0.2">
      <c r="B14" s="96"/>
      <c r="C14" s="97"/>
      <c r="D14" s="97"/>
      <c r="E14" s="97"/>
      <c r="F14" s="97"/>
      <c r="G14" s="101"/>
      <c r="H14" s="102"/>
      <c r="I14" s="103"/>
      <c r="J14" s="45"/>
      <c r="K14" s="107" t="s">
        <v>1563</v>
      </c>
      <c r="L14" s="108"/>
      <c r="M14" s="108"/>
      <c r="N14" s="108" t="s">
        <v>1564</v>
      </c>
      <c r="O14" s="108"/>
      <c r="P14" s="108"/>
      <c r="Q14" s="108" t="s">
        <v>1565</v>
      </c>
      <c r="R14" s="108"/>
      <c r="S14" s="109"/>
    </row>
    <row r="15" spans="2:41" ht="16.5" customHeight="1" x14ac:dyDescent="0.25">
      <c r="B15" s="118" t="s">
        <v>1566</v>
      </c>
      <c r="C15" s="119"/>
      <c r="D15" s="119"/>
      <c r="E15" s="119"/>
      <c r="F15" s="119"/>
      <c r="G15" s="120">
        <v>3</v>
      </c>
      <c r="H15" s="121"/>
      <c r="I15" s="122"/>
      <c r="J15"/>
      <c r="K15" s="115">
        <f>CHOOSE([1]Plan4!$B$17,[1]Plan4!C6,[1]Plan4!D6,[1]Plan4!E6,[1]Plan4!F6,[1]Plan4!G6,[1]Plan4!H6)</f>
        <v>3</v>
      </c>
      <c r="L15" s="116"/>
      <c r="M15" s="116"/>
      <c r="N15" s="116">
        <f>CHOOSE([1]Plan4!$B$17,[1]Plan4!I6,[1]Plan4!J6,[1]Plan4!K6,[1]Plan4!L6,[1]Plan4!M6,[1]Plan4!N6)</f>
        <v>4</v>
      </c>
      <c r="O15" s="116"/>
      <c r="P15" s="116"/>
      <c r="Q15" s="116">
        <f>CHOOSE([1]Plan4!$B$17,[1]Plan4!O6,[1]Plan4!P6,[1]Plan4!Q6,[1]Plan4!R6,[1]Plan4!S6,[1]Plan4!T6)</f>
        <v>5.5</v>
      </c>
      <c r="R15" s="116"/>
      <c r="S15" s="117"/>
      <c r="T15" s="55" t="str">
        <f t="shared" ref="T15:T21" si="0">IF(G15&lt;K15," Atenção",IF(G15&gt;Q15,"Atenção","OK"))</f>
        <v>OK</v>
      </c>
      <c r="U15" s="45"/>
    </row>
    <row r="16" spans="2:41" ht="16.5" customHeight="1" x14ac:dyDescent="0.25">
      <c r="B16" s="110" t="s">
        <v>1567</v>
      </c>
      <c r="C16" s="111"/>
      <c r="D16" s="111"/>
      <c r="E16" s="111"/>
      <c r="F16" s="111"/>
      <c r="G16" s="112">
        <v>0.8</v>
      </c>
      <c r="H16" s="113"/>
      <c r="I16" s="114"/>
      <c r="J16"/>
      <c r="K16" s="115">
        <f>CHOOSE([1]Plan4!$B$17,[1]Plan4!C7,[1]Plan4!D7,[1]Plan4!E7,[1]Plan4!F7,[1]Plan4!G7,[1]Plan4!H7)</f>
        <v>0.8</v>
      </c>
      <c r="L16" s="116"/>
      <c r="M16" s="116"/>
      <c r="N16" s="116">
        <f>CHOOSE([1]Plan4!$B$17,[1]Plan4!I7,[1]Plan4!J7,[1]Plan4!K7,[1]Plan4!L7,[1]Plan4!M7,[1]Plan4!N7)</f>
        <v>0.8</v>
      </c>
      <c r="O16" s="116"/>
      <c r="P16" s="116"/>
      <c r="Q16" s="116">
        <f>CHOOSE([1]Plan4!$B$17,[1]Plan4!O7,[1]Plan4!P7,[1]Plan4!Q7,[1]Plan4!R7,[1]Plan4!S7,[1]Plan4!T7)</f>
        <v>1</v>
      </c>
      <c r="R16" s="116"/>
      <c r="S16" s="117"/>
      <c r="T16" s="55" t="str">
        <f t="shared" si="0"/>
        <v>OK</v>
      </c>
    </row>
    <row r="17" spans="1:22" ht="16.5" customHeight="1" x14ac:dyDescent="0.25">
      <c r="B17" s="110" t="s">
        <v>1568</v>
      </c>
      <c r="C17" s="111"/>
      <c r="D17" s="111"/>
      <c r="E17" s="111"/>
      <c r="F17" s="111"/>
      <c r="G17" s="112">
        <v>1</v>
      </c>
      <c r="H17" s="113"/>
      <c r="I17" s="114"/>
      <c r="J17"/>
      <c r="K17" s="115">
        <f>CHOOSE([1]Plan4!$B$17,[1]Plan4!C8,[1]Plan4!D8,[1]Plan4!E8,[1]Plan4!F8,[1]Plan4!G8,[1]Plan4!H8)</f>
        <v>0.97</v>
      </c>
      <c r="L17" s="116"/>
      <c r="M17" s="116"/>
      <c r="N17" s="116">
        <f>CHOOSE([1]Plan4!$B$17,[1]Plan4!I8,[1]Plan4!J8,[1]Plan4!K8,[1]Plan4!L8,[1]Plan4!M8,[1]Plan4!N8)</f>
        <v>1.27</v>
      </c>
      <c r="O17" s="116"/>
      <c r="P17" s="116"/>
      <c r="Q17" s="116">
        <f>CHOOSE([1]Plan4!$B$17,[1]Plan4!O8,[1]Plan4!P8,[1]Plan4!Q8,[1]Plan4!R8,[1]Plan4!S8,[1]Plan4!T8)</f>
        <v>1.27</v>
      </c>
      <c r="R17" s="116"/>
      <c r="S17" s="117"/>
      <c r="T17" s="55" t="str">
        <f t="shared" si="0"/>
        <v>OK</v>
      </c>
    </row>
    <row r="18" spans="1:22" ht="16.5" customHeight="1" x14ac:dyDescent="0.25">
      <c r="B18" s="110" t="s">
        <v>1569</v>
      </c>
      <c r="C18" s="111"/>
      <c r="D18" s="111"/>
      <c r="E18" s="111"/>
      <c r="F18" s="111"/>
      <c r="G18" s="112">
        <v>0.8</v>
      </c>
      <c r="H18" s="113"/>
      <c r="I18" s="114"/>
      <c r="J18"/>
      <c r="K18" s="115">
        <f>CHOOSE([1]Plan4!$B$17,[1]Plan4!C9,[1]Plan4!D9,[1]Plan4!E9,[1]Plan4!F9,[1]Plan4!G9,[1]Plan4!H9)</f>
        <v>0.59</v>
      </c>
      <c r="L18" s="116"/>
      <c r="M18" s="116"/>
      <c r="N18" s="116">
        <f>CHOOSE([1]Plan4!$B$17,[1]Plan4!I9,[1]Plan4!J9,[1]Plan4!K9,[1]Plan4!L9,[1]Plan4!M9,[1]Plan4!N9)</f>
        <v>1.23</v>
      </c>
      <c r="O18" s="116"/>
      <c r="P18" s="116"/>
      <c r="Q18" s="116">
        <f>CHOOSE([1]Plan4!$B$17,[1]Plan4!O9,[1]Plan4!P9,[1]Plan4!Q9,[1]Plan4!R9,[1]Plan4!S9,[1]Plan4!T9)</f>
        <v>1.39</v>
      </c>
      <c r="R18" s="116"/>
      <c r="S18" s="117"/>
      <c r="T18" s="55" t="str">
        <f t="shared" si="0"/>
        <v>OK</v>
      </c>
    </row>
    <row r="19" spans="1:22" ht="16.5" customHeight="1" x14ac:dyDescent="0.25">
      <c r="B19" s="110" t="s">
        <v>1570</v>
      </c>
      <c r="C19" s="111"/>
      <c r="D19" s="111"/>
      <c r="E19" s="111"/>
      <c r="F19" s="111"/>
      <c r="G19" s="112">
        <v>6.35</v>
      </c>
      <c r="H19" s="113"/>
      <c r="I19" s="114"/>
      <c r="J19"/>
      <c r="K19" s="115">
        <f>CHOOSE([1]Plan4!$B$17,[1]Plan4!C10,[1]Plan4!D10,[1]Plan4!E10,[1]Plan4!F10,[1]Plan4!G10,[1]Plan4!H10)</f>
        <v>6.16</v>
      </c>
      <c r="L19" s="116"/>
      <c r="M19" s="116"/>
      <c r="N19" s="116">
        <f>CHOOSE([1]Plan4!$B$17,[1]Plan4!I10,[1]Plan4!J10,[1]Plan4!K10,[1]Plan4!L10,[1]Plan4!M10,[1]Plan4!N10)</f>
        <v>7.4</v>
      </c>
      <c r="O19" s="116"/>
      <c r="P19" s="116"/>
      <c r="Q19" s="116">
        <f>CHOOSE([1]Plan4!$B$17,[1]Plan4!O10,[1]Plan4!P10,[1]Plan4!Q10,[1]Plan4!R10,[1]Plan4!S10,[1]Plan4!T10)</f>
        <v>8.9600000000000009</v>
      </c>
      <c r="R19" s="116"/>
      <c r="S19" s="117"/>
      <c r="T19" s="55" t="str">
        <f t="shared" si="0"/>
        <v>OK</v>
      </c>
    </row>
    <row r="20" spans="1:22" ht="16.5" customHeight="1" x14ac:dyDescent="0.25">
      <c r="B20" s="123" t="s">
        <v>1571</v>
      </c>
      <c r="C20" s="124"/>
      <c r="D20" s="124"/>
      <c r="E20" s="124"/>
      <c r="F20" s="124"/>
      <c r="G20" s="112">
        <v>0.65</v>
      </c>
      <c r="H20" s="113"/>
      <c r="I20" s="114"/>
      <c r="J20"/>
      <c r="K20" s="115">
        <f>CHOOSE([1]Plan4!$B$17,[1]Plan4!C11,[1]Plan4!D11,[1]Plan4!E11,[1]Plan4!F11,[1]Plan4!G11,[1]Plan4!H11)</f>
        <v>0.65</v>
      </c>
      <c r="L20" s="116"/>
      <c r="M20" s="116"/>
      <c r="N20" s="116">
        <f>CHOOSE([1]Plan4!$B$17,[1]Plan4!I11,[1]Plan4!J11,[1]Plan4!K11,[1]Plan4!L11,[1]Plan4!M11,[1]Plan4!N11)</f>
        <v>0.65</v>
      </c>
      <c r="O20" s="116"/>
      <c r="P20" s="116"/>
      <c r="Q20" s="116">
        <f>CHOOSE([1]Plan4!$B$17,[1]Plan4!O11,[1]Plan4!P11,[1]Plan4!Q11,[1]Plan4!R11,[1]Plan4!S11,[1]Plan4!T11)</f>
        <v>0.65</v>
      </c>
      <c r="R20" s="116"/>
      <c r="S20" s="117"/>
      <c r="T20" s="55" t="str">
        <f t="shared" si="0"/>
        <v>OK</v>
      </c>
      <c r="U20" s="56"/>
      <c r="V20" s="56"/>
    </row>
    <row r="21" spans="1:22" ht="16.5" customHeight="1" x14ac:dyDescent="0.25">
      <c r="B21" s="123" t="s">
        <v>1572</v>
      </c>
      <c r="C21" s="124"/>
      <c r="D21" s="124"/>
      <c r="E21" s="124"/>
      <c r="F21" s="124"/>
      <c r="G21" s="112">
        <v>3</v>
      </c>
      <c r="H21" s="113"/>
      <c r="I21" s="114"/>
      <c r="J21"/>
      <c r="K21" s="115">
        <f>CHOOSE([1]Plan4!$B$17,[1]Plan4!C12,[1]Plan4!D12,[1]Plan4!E12,[1]Plan4!F12,[1]Plan4!G12,[1]Plan4!H12)</f>
        <v>3</v>
      </c>
      <c r="L21" s="116"/>
      <c r="M21" s="116"/>
      <c r="N21" s="116">
        <f>CHOOSE([1]Plan4!$B$17,[1]Plan4!I12,[1]Plan4!J12,[1]Plan4!K12,[1]Plan4!L12,[1]Plan4!M12,[1]Plan4!N12)</f>
        <v>3</v>
      </c>
      <c r="O21" s="116"/>
      <c r="P21" s="116"/>
      <c r="Q21" s="116">
        <f>CHOOSE([1]Plan4!$B$17,[1]Plan4!O12,[1]Plan4!P12,[1]Plan4!Q12,[1]Plan4!R12,[1]Plan4!S12,[1]Plan4!T12)</f>
        <v>3</v>
      </c>
      <c r="R21" s="116"/>
      <c r="S21" s="117"/>
      <c r="T21" s="55" t="str">
        <f t="shared" si="0"/>
        <v>OK</v>
      </c>
      <c r="U21" s="45"/>
    </row>
    <row r="22" spans="1:22" ht="16.5" customHeight="1" x14ac:dyDescent="0.25">
      <c r="B22" s="123" t="s">
        <v>1573</v>
      </c>
      <c r="C22" s="124"/>
      <c r="D22" s="124"/>
      <c r="E22" s="124"/>
      <c r="F22" s="124"/>
      <c r="G22" s="125">
        <f>R10*R11*100</f>
        <v>3</v>
      </c>
      <c r="H22" s="126"/>
      <c r="I22" s="127"/>
      <c r="J22"/>
      <c r="K22" s="128">
        <f>CHOOSE([1]Plan4!$B$17,[1]Plan4!C13,[1]Plan4!D13,[1]Plan4!E13,[1]Plan4!F13,[1]Plan4!G13,[1]Plan4!H13)</f>
        <v>2</v>
      </c>
      <c r="L22" s="129"/>
      <c r="M22" s="129"/>
      <c r="N22" s="129">
        <f>CHOOSE([1]Plan4!$B$17,[1]Plan4!I13,[1]Plan4!J13,[1]Plan4!K13,[1]Plan4!L13,[1]Plan4!M13,[1]Plan4!N13)</f>
        <v>2</v>
      </c>
      <c r="O22" s="129"/>
      <c r="P22" s="129"/>
      <c r="Q22" s="129">
        <f>CHOOSE([1]Plan4!$B$17,[1]Plan4!O13,[1]Plan4!P13,[1]Plan4!Q13,[1]Plan4!R13,[1]Plan4!S13,[1]Plan4!T13)</f>
        <v>5</v>
      </c>
      <c r="R22" s="129"/>
      <c r="S22" s="130"/>
      <c r="T22"/>
      <c r="U22" s="45"/>
    </row>
    <row r="23" spans="1:22" ht="16.5" customHeight="1" thickBot="1" x14ac:dyDescent="0.25">
      <c r="B23" s="137" t="s">
        <v>1574</v>
      </c>
      <c r="C23" s="138"/>
      <c r="D23" s="138"/>
      <c r="E23" s="138"/>
      <c r="F23" s="138"/>
      <c r="G23" s="139">
        <f>IF([1]Plan4!B26=1,4.5,0)</f>
        <v>0</v>
      </c>
      <c r="H23" s="140"/>
      <c r="I23" s="141"/>
      <c r="J23" s="45"/>
      <c r="K23" s="142"/>
      <c r="L23" s="142"/>
      <c r="M23" s="142"/>
      <c r="N23" s="142"/>
      <c r="O23" s="142"/>
      <c r="P23" s="142"/>
      <c r="Q23" s="142"/>
      <c r="R23" s="142"/>
      <c r="S23" s="142"/>
    </row>
    <row r="24" spans="1:22" ht="26.25" customHeight="1" thickBot="1" x14ac:dyDescent="0.25">
      <c r="B24" s="131" t="s">
        <v>1575</v>
      </c>
      <c r="C24" s="132"/>
      <c r="D24" s="132"/>
      <c r="E24" s="132"/>
      <c r="F24" s="133"/>
      <c r="G24" s="134">
        <f>TRUNC((((((1+G15/100+G16/100+G17/100)*(1+G18/100)*(1+G19/100))/(1-(G20/100+G21/100+G22/100+G23/100)))-1)*100),2)</f>
        <v>20.34</v>
      </c>
      <c r="H24" s="135"/>
      <c r="I24" s="136"/>
      <c r="J24" s="45"/>
      <c r="K24" s="57"/>
      <c r="L24" s="58"/>
      <c r="M24" s="58"/>
      <c r="N24" s="58"/>
      <c r="O24" s="58"/>
      <c r="P24" s="58"/>
      <c r="Q24" s="58"/>
      <c r="R24" s="58"/>
      <c r="S24" s="59"/>
    </row>
    <row r="25" spans="1:22" ht="15" customHeight="1" x14ac:dyDescent="0.25">
      <c r="B25"/>
      <c r="C25"/>
      <c r="D25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</row>
    <row r="26" spans="1:22" ht="30.75" customHeight="1" x14ac:dyDescent="0.2">
      <c r="B26" s="143" t="s">
        <v>1576</v>
      </c>
      <c r="C26" s="144"/>
      <c r="D26" s="144"/>
      <c r="E26" s="144"/>
      <c r="F26" s="144"/>
      <c r="G26" s="144"/>
      <c r="H26" s="144"/>
      <c r="I26" s="145"/>
      <c r="J26" s="60"/>
      <c r="K26" s="104" t="s">
        <v>1577</v>
      </c>
      <c r="L26" s="105"/>
      <c r="M26" s="105"/>
      <c r="N26" s="105"/>
      <c r="O26" s="105"/>
      <c r="P26" s="105"/>
      <c r="Q26" s="105"/>
      <c r="R26" s="105"/>
      <c r="S26" s="106"/>
    </row>
    <row r="27" spans="1:22" ht="22.5" customHeight="1" x14ac:dyDescent="0.2">
      <c r="B27" s="146" t="s">
        <v>1578</v>
      </c>
      <c r="C27" s="147"/>
      <c r="D27" s="147"/>
      <c r="E27" s="147"/>
      <c r="F27" s="147"/>
      <c r="G27" s="129">
        <f>TRUNC(((((1+G15/100+G16/100+G17/100)*(1+G18/100)*(1+G19/100))/(1-(G20/100+G21/100+G22/100)))-1)*100,2)</f>
        <v>20.34</v>
      </c>
      <c r="H27" s="129"/>
      <c r="I27" s="130"/>
      <c r="J27" s="61" t="str">
        <f>IF(G27&lt;K27," Atenção",IF(G27&gt;Q27,"Atenção","OK"))</f>
        <v>OK</v>
      </c>
      <c r="K27" s="128">
        <f>CHOOSE([1]Plan4!$B$17,[1]Plan4!O19,[1]Plan4!O20,[1]Plan4!O21,[1]Plan4!O22,[1]Plan4!O23,[1]Plan4!O24)</f>
        <v>20.34</v>
      </c>
      <c r="L27" s="129"/>
      <c r="M27" s="129"/>
      <c r="N27" s="129">
        <f>CHOOSE([1]Plan4!$B$17,[1]Plan4!Q19,[1]Plan4!Q20,[1]Plan4!Q21,[1]Plan4!Q22,[1]Plan4!Q23,[1]Plan4!Q24)</f>
        <v>22.12</v>
      </c>
      <c r="O27" s="129"/>
      <c r="P27" s="129"/>
      <c r="Q27" s="129">
        <f>CHOOSE([1]Plan4!$B$17,[1]Plan4!S19,[1]Plan4!S20,[1]Plan4!S21,[1]Plan4!S22,[1]Plan4!S23,[1]Plan4!S24)</f>
        <v>25</v>
      </c>
      <c r="R27" s="129"/>
      <c r="S27" s="130"/>
    </row>
    <row r="28" spans="1:22" ht="17.25" customHeight="1" x14ac:dyDescent="0.2">
      <c r="B28" s="148" t="str">
        <f>IF(J27&lt;&gt;"OK", "O valor de BDI sem a desoneração está fora da faixa admitida no Acórdão TCU Plenária 2622/2013.",".")</f>
        <v>.</v>
      </c>
      <c r="C28" s="148"/>
      <c r="D28" s="148"/>
      <c r="E28" s="148"/>
      <c r="F28" s="148"/>
      <c r="G28" s="148"/>
      <c r="H28" s="148"/>
      <c r="I28" s="148"/>
      <c r="J28" s="148"/>
      <c r="K28" s="148"/>
      <c r="L28" s="148"/>
      <c r="M28" s="148"/>
      <c r="N28" s="148"/>
      <c r="O28" s="148"/>
      <c r="P28" s="148"/>
      <c r="Q28" s="148"/>
      <c r="R28" s="148"/>
      <c r="S28" s="148"/>
    </row>
    <row r="29" spans="1:22" ht="15.75" x14ac:dyDescent="0.25">
      <c r="B29" s="149" t="s">
        <v>1579</v>
      </c>
      <c r="C29" s="149"/>
      <c r="D29" s="149"/>
      <c r="E29" s="149"/>
      <c r="F29" s="149"/>
      <c r="G29" s="149"/>
      <c r="H29" s="149"/>
      <c r="I29" s="149"/>
      <c r="J29" s="149"/>
      <c r="K29" s="149"/>
      <c r="L29" s="149"/>
      <c r="M29" s="149"/>
      <c r="N29" s="149"/>
      <c r="O29" s="149"/>
      <c r="P29" s="149"/>
      <c r="Q29" s="149"/>
      <c r="R29" s="149"/>
      <c r="S29" s="149"/>
    </row>
    <row r="30" spans="1:22" ht="129" customHeight="1" x14ac:dyDescent="0.2">
      <c r="B30" s="150" t="str">
        <f>"DECLARO que, de acordo com a legislação tributária do município de "&amp;G7&amp;", considerando a natureza da obra acima discriminada, para cálculo do valor de ISS a ser cobrado da empresa construtora, é aplicada a aliquota de "&amp;IF(G22="",0,G22)&amp;"% sobre o valor total da obra."&amp;"
"&amp;"
"&amp;"DECLARO que o percentual de encargos sociais utilizados no valor da mão-de-obra do orçamento são os encargos sociais praticados pelo SINAPI e/ou SICRO."&amp;"
"&amp;"
"&amp;"DECLARO que o orçamento da obra foi verificado com os custos nas duas possibilidades de CONTRIBUIÇÃO PREVIDENCIÁRIA e foi adotada a modalidade "&amp;IF([1]Plan4!B26=1,"COM DESONERAÇÃO"&amp;" por ser a mais adequada ao Tomador "&amp;G4&amp;".",IF([1]Plan4!B26=2,"SEM DESONERAÇÃO","")&amp;" por ser a mais adequada ao Tomador "&amp;G4&amp;".")</f>
        <v>DECLARO que, de acordo com a legislação tributária do município de SANTA LUZIA - PB, considerando a natureza da obra acima discriminada, para cálculo do valor de ISS a ser cobrado da empresa construtora, é aplicada a aliquota de 3% sobre o valor total da obra.
DECLARO que o percentual de encargos sociais utilizados no valor da mão-de-obra do orçamento são os encargos sociais praticados pelo SINAPI e/ou SICRO.
DECLARO que o orçamento da obra foi verificado com os custos nas duas possibilidades de CONTRIBUIÇÃO PREVIDENCIÁRIA e foi adotada a modalidade SEM DESONERAÇÃO por ser a mais adequada ao Tomador PREFEITURA MUNICIPAL DE SANTA LUZIA - PB.</v>
      </c>
      <c r="C30" s="150"/>
      <c r="D30" s="150"/>
      <c r="E30" s="150"/>
      <c r="F30" s="150"/>
      <c r="G30" s="150"/>
      <c r="H30" s="150"/>
      <c r="I30" s="150"/>
      <c r="J30" s="150"/>
      <c r="K30" s="150"/>
      <c r="L30" s="150"/>
      <c r="M30" s="150"/>
      <c r="N30" s="150"/>
      <c r="O30" s="150"/>
      <c r="P30" s="150"/>
      <c r="Q30" s="150"/>
      <c r="R30" s="150"/>
      <c r="S30" s="150"/>
    </row>
    <row r="31" spans="1:22" ht="22.5" customHeight="1" x14ac:dyDescent="0.2">
      <c r="B31" s="151" t="e">
        <f>IF(OR(#REF!=FALSE,#REF!=FALSE,#REF!=FALSE,#REF!=FALSE),("Atenção - Não esqueça de preencher o(s) campo(s): -" &amp; IF(#REF!=FALSE," Nº DA ART/RRT -","") &amp; IF(#REF!=FALSE," DATA -","") &amp; IF(#REF!=FALSE," IDENTIFICAÇÃO DO RESPONSÁVEL TÉCNICO -","") &amp; IF(#REF!=FALSE," IDENTIFICAÇÃO DO TOMADOR -","") &amp; ""),".")</f>
        <v>#REF!</v>
      </c>
      <c r="C31" s="151"/>
      <c r="D31" s="151"/>
      <c r="E31" s="151"/>
      <c r="F31" s="151"/>
      <c r="G31" s="151"/>
      <c r="H31" s="151"/>
      <c r="I31" s="151"/>
      <c r="J31" s="151"/>
      <c r="K31" s="151"/>
      <c r="L31" s="151"/>
      <c r="M31" s="151"/>
      <c r="N31" s="151"/>
      <c r="O31" s="151"/>
      <c r="P31" s="151"/>
      <c r="Q31" s="151"/>
      <c r="R31" s="151"/>
      <c r="S31" s="151"/>
    </row>
    <row r="32" spans="1:22" ht="12.75" customHeight="1" x14ac:dyDescent="0.25">
      <c r="A32"/>
      <c r="B32" t="s">
        <v>1580</v>
      </c>
      <c r="C32"/>
      <c r="D32"/>
      <c r="E32"/>
      <c r="F32"/>
      <c r="G32"/>
      <c r="H32"/>
      <c r="I32"/>
      <c r="J32"/>
      <c r="K32"/>
      <c r="L32"/>
      <c r="M32"/>
      <c r="N32"/>
      <c r="O32"/>
      <c r="P32"/>
      <c r="Q32"/>
      <c r="R32"/>
      <c r="S32"/>
      <c r="T32"/>
    </row>
    <row r="33" spans="1:20" ht="38.25" customHeight="1" x14ac:dyDescent="0.25">
      <c r="A33"/>
      <c r="B33" s="152"/>
      <c r="C33" s="153"/>
      <c r="D33" s="153"/>
      <c r="E33" s="153"/>
      <c r="F33" s="153"/>
      <c r="G33" s="153"/>
      <c r="H33" s="153"/>
      <c r="I33" s="153"/>
      <c r="J33" s="153"/>
      <c r="K33" s="153"/>
      <c r="L33" s="153"/>
      <c r="M33" s="153"/>
      <c r="N33" s="153"/>
      <c r="O33" s="153"/>
      <c r="P33" s="153"/>
      <c r="Q33" s="153"/>
      <c r="R33" s="153"/>
      <c r="S33" s="154"/>
      <c r="T33"/>
    </row>
    <row r="34" spans="1:20" ht="17.100000000000001" customHeight="1" x14ac:dyDescent="0.25">
      <c r="A34"/>
      <c r="B34"/>
      <c r="C34"/>
      <c r="D34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</row>
    <row r="35" spans="1:20" customFormat="1" ht="15" x14ac:dyDescent="0.25">
      <c r="A35" s="11"/>
      <c r="B35" s="11"/>
      <c r="C35" s="11"/>
      <c r="D35" s="11"/>
      <c r="E35" s="11"/>
      <c r="F35" s="11"/>
      <c r="G35" s="11"/>
      <c r="H35" s="11"/>
      <c r="I35" s="11"/>
      <c r="J35" s="11"/>
      <c r="T35" s="45"/>
    </row>
    <row r="36" spans="1:20" customFormat="1" ht="38.25" customHeight="1" x14ac:dyDescent="0.25">
      <c r="A36" s="71" t="s">
        <v>53</v>
      </c>
      <c r="B36" s="66"/>
      <c r="C36" s="66"/>
      <c r="D36" s="66"/>
      <c r="E36" s="66"/>
      <c r="F36" s="66"/>
      <c r="G36" s="66"/>
      <c r="H36" s="66"/>
      <c r="I36" s="66"/>
      <c r="J36" s="66"/>
      <c r="T36" s="45"/>
    </row>
    <row r="37" spans="1:20" customFormat="1" ht="39.75" customHeight="1" x14ac:dyDescent="0.25">
      <c r="A37" s="11"/>
      <c r="B37" s="11"/>
      <c r="C37" s="11"/>
      <c r="D37" s="11"/>
      <c r="E37" s="11"/>
      <c r="F37" s="11"/>
      <c r="G37" s="11"/>
      <c r="H37" s="11"/>
      <c r="I37" s="11"/>
      <c r="J37" s="11"/>
      <c r="T37" s="45"/>
    </row>
    <row r="38" spans="1:20" customFormat="1" ht="42.75" customHeight="1" x14ac:dyDescent="0.25">
      <c r="A38" s="71" t="s">
        <v>54</v>
      </c>
      <c r="B38" s="66"/>
      <c r="C38" s="66"/>
      <c r="D38" s="66"/>
      <c r="E38" s="66"/>
      <c r="F38" s="66"/>
      <c r="G38" s="66"/>
      <c r="H38" s="66"/>
      <c r="I38" s="66"/>
      <c r="J38" s="66"/>
      <c r="T38" s="45"/>
    </row>
    <row r="39" spans="1:20" customFormat="1" ht="12.75" customHeight="1" x14ac:dyDescent="0.25">
      <c r="T39" s="45"/>
    </row>
    <row r="40" spans="1:20" customFormat="1" ht="15" x14ac:dyDescent="0.25">
      <c r="T40" s="45"/>
    </row>
    <row r="41" spans="1:20" customFormat="1" ht="15" x14ac:dyDescent="0.25">
      <c r="T41" s="45"/>
    </row>
    <row r="42" spans="1:20" customFormat="1" ht="15" x14ac:dyDescent="0.25">
      <c r="T42" s="45"/>
    </row>
    <row r="43" spans="1:20" customFormat="1" ht="15" x14ac:dyDescent="0.25">
      <c r="T43" s="45"/>
    </row>
    <row r="44" spans="1:20" customFormat="1" ht="15" x14ac:dyDescent="0.25">
      <c r="T44" s="45"/>
    </row>
    <row r="45" spans="1:20" customFormat="1" ht="15" x14ac:dyDescent="0.25">
      <c r="T45" s="45"/>
    </row>
    <row r="46" spans="1:20" customFormat="1" ht="15" x14ac:dyDescent="0.25">
      <c r="T46" s="45"/>
    </row>
    <row r="47" spans="1:20" customFormat="1" ht="15" x14ac:dyDescent="0.25">
      <c r="T47" s="45"/>
    </row>
    <row r="48" spans="1:20" customFormat="1" ht="15" x14ac:dyDescent="0.25">
      <c r="T48" s="45"/>
    </row>
    <row r="49" spans="20:20" customFormat="1" ht="15" x14ac:dyDescent="0.25">
      <c r="T49" s="45"/>
    </row>
    <row r="50" spans="20:20" customFormat="1" ht="15" x14ac:dyDescent="0.25">
      <c r="T50" s="45"/>
    </row>
    <row r="51" spans="20:20" customFormat="1" ht="15" x14ac:dyDescent="0.25">
      <c r="T51" s="45"/>
    </row>
    <row r="52" spans="20:20" customFormat="1" ht="15" x14ac:dyDescent="0.25">
      <c r="T52" s="45"/>
    </row>
    <row r="53" spans="20:20" customFormat="1" ht="15" x14ac:dyDescent="0.25">
      <c r="T53" s="45"/>
    </row>
    <row r="54" spans="20:20" customFormat="1" ht="15" x14ac:dyDescent="0.25">
      <c r="T54" s="45"/>
    </row>
    <row r="55" spans="20:20" customFormat="1" ht="15" x14ac:dyDescent="0.25">
      <c r="T55" s="45"/>
    </row>
    <row r="56" spans="20:20" customFormat="1" ht="15" x14ac:dyDescent="0.25">
      <c r="T56" s="45"/>
    </row>
    <row r="57" spans="20:20" customFormat="1" ht="15" x14ac:dyDescent="0.25">
      <c r="T57" s="45"/>
    </row>
    <row r="58" spans="20:20" customFormat="1" ht="15" x14ac:dyDescent="0.25">
      <c r="T58" s="45"/>
    </row>
    <row r="59" spans="20:20" customFormat="1" ht="15" x14ac:dyDescent="0.25">
      <c r="T59" s="45"/>
    </row>
    <row r="60" spans="20:20" customFormat="1" ht="15" x14ac:dyDescent="0.25">
      <c r="T60" s="45"/>
    </row>
    <row r="61" spans="20:20" customFormat="1" ht="15" x14ac:dyDescent="0.25">
      <c r="T61" s="45"/>
    </row>
    <row r="62" spans="20:20" customFormat="1" ht="15" x14ac:dyDescent="0.25">
      <c r="T62" s="45"/>
    </row>
    <row r="63" spans="20:20" customFormat="1" ht="15" x14ac:dyDescent="0.25">
      <c r="T63" s="45"/>
    </row>
    <row r="64" spans="20:20" customFormat="1" ht="15" x14ac:dyDescent="0.25">
      <c r="T64" s="45"/>
    </row>
    <row r="65" spans="20:20" customFormat="1" ht="15" x14ac:dyDescent="0.25">
      <c r="T65" s="45"/>
    </row>
    <row r="66" spans="20:20" customFormat="1" ht="15" x14ac:dyDescent="0.25">
      <c r="T66" s="45"/>
    </row>
    <row r="67" spans="20:20" customFormat="1" ht="15" x14ac:dyDescent="0.25">
      <c r="T67" s="45"/>
    </row>
    <row r="68" spans="20:20" customFormat="1" ht="15" x14ac:dyDescent="0.25">
      <c r="T68" s="45"/>
    </row>
    <row r="69" spans="20:20" customFormat="1" ht="15" x14ac:dyDescent="0.25">
      <c r="T69" s="45"/>
    </row>
    <row r="70" spans="20:20" customFormat="1" ht="15" x14ac:dyDescent="0.25">
      <c r="T70" s="45"/>
    </row>
    <row r="71" spans="20:20" customFormat="1" ht="15" x14ac:dyDescent="0.25">
      <c r="T71" s="45"/>
    </row>
    <row r="72" spans="20:20" customFormat="1" ht="15" x14ac:dyDescent="0.25">
      <c r="T72" s="45"/>
    </row>
  </sheetData>
  <mergeCells count="83">
    <mergeCell ref="A36:J36"/>
    <mergeCell ref="A38:J38"/>
    <mergeCell ref="B28:S28"/>
    <mergeCell ref="B29:S29"/>
    <mergeCell ref="B30:S30"/>
    <mergeCell ref="B31:S31"/>
    <mergeCell ref="B33:S33"/>
    <mergeCell ref="N23:P23"/>
    <mergeCell ref="Q23:S23"/>
    <mergeCell ref="B26:I26"/>
    <mergeCell ref="K26:S26"/>
    <mergeCell ref="B27:F27"/>
    <mergeCell ref="G27:I27"/>
    <mergeCell ref="K27:M27"/>
    <mergeCell ref="N27:P27"/>
    <mergeCell ref="Q27:S27"/>
    <mergeCell ref="B24:F24"/>
    <mergeCell ref="G24:I24"/>
    <mergeCell ref="B21:F21"/>
    <mergeCell ref="G21:I21"/>
    <mergeCell ref="K21:M21"/>
    <mergeCell ref="B23:F23"/>
    <mergeCell ref="G23:I23"/>
    <mergeCell ref="K23:M23"/>
    <mergeCell ref="N21:P21"/>
    <mergeCell ref="Q21:S21"/>
    <mergeCell ref="B22:F22"/>
    <mergeCell ref="G22:I22"/>
    <mergeCell ref="K22:M22"/>
    <mergeCell ref="N22:P22"/>
    <mergeCell ref="Q22:S22"/>
    <mergeCell ref="B19:F19"/>
    <mergeCell ref="G19:I19"/>
    <mergeCell ref="K19:M19"/>
    <mergeCell ref="N19:P19"/>
    <mergeCell ref="Q19:S19"/>
    <mergeCell ref="B20:F20"/>
    <mergeCell ref="G20:I20"/>
    <mergeCell ref="K20:M20"/>
    <mergeCell ref="N20:P20"/>
    <mergeCell ref="Q20:S20"/>
    <mergeCell ref="B17:F17"/>
    <mergeCell ref="G17:I17"/>
    <mergeCell ref="K17:M17"/>
    <mergeCell ref="N17:P17"/>
    <mergeCell ref="Q17:S17"/>
    <mergeCell ref="B18:F18"/>
    <mergeCell ref="G18:I18"/>
    <mergeCell ref="K18:M18"/>
    <mergeCell ref="N18:P18"/>
    <mergeCell ref="Q18:S18"/>
    <mergeCell ref="B15:F15"/>
    <mergeCell ref="G15:I15"/>
    <mergeCell ref="K15:M15"/>
    <mergeCell ref="N15:P15"/>
    <mergeCell ref="Q15:S15"/>
    <mergeCell ref="B16:F16"/>
    <mergeCell ref="G16:I16"/>
    <mergeCell ref="K16:M16"/>
    <mergeCell ref="N16:P16"/>
    <mergeCell ref="Q16:S16"/>
    <mergeCell ref="B11:Q11"/>
    <mergeCell ref="R11:S11"/>
    <mergeCell ref="B12:S12"/>
    <mergeCell ref="B13:F14"/>
    <mergeCell ref="G13:I14"/>
    <mergeCell ref="K13:S13"/>
    <mergeCell ref="K14:M14"/>
    <mergeCell ref="N14:P14"/>
    <mergeCell ref="Q14:S14"/>
    <mergeCell ref="B7:F7"/>
    <mergeCell ref="G7:S7"/>
    <mergeCell ref="B8:F8"/>
    <mergeCell ref="B9:F9"/>
    <mergeCell ref="B10:Q10"/>
    <mergeCell ref="R10:S10"/>
    <mergeCell ref="B6:F6"/>
    <mergeCell ref="G6:S6"/>
    <mergeCell ref="B2:S2"/>
    <mergeCell ref="B4:F4"/>
    <mergeCell ref="G4:S4"/>
    <mergeCell ref="B5:F5"/>
    <mergeCell ref="G5:S5"/>
  </mergeCells>
  <conditionalFormatting sqref="B12:S12">
    <cfRule type="cellIs" dxfId="4" priority="3" stopIfTrue="1" operator="notEqual">
      <formula>"."</formula>
    </cfRule>
  </conditionalFormatting>
  <conditionalFormatting sqref="B28:S28">
    <cfRule type="cellIs" dxfId="3" priority="4" stopIfTrue="1" operator="notEqual">
      <formula>"."</formula>
    </cfRule>
  </conditionalFormatting>
  <conditionalFormatting sqref="B31:S31">
    <cfRule type="cellIs" dxfId="2" priority="5" stopIfTrue="1" operator="notEqual">
      <formula>"."</formula>
    </cfRule>
  </conditionalFormatting>
  <conditionalFormatting sqref="G4:S7 R10:S11 G15:I21 B33:S33">
    <cfRule type="cellIs" dxfId="1" priority="2" stopIfTrue="1" operator="equal">
      <formula>0</formula>
    </cfRule>
  </conditionalFormatting>
  <conditionalFormatting sqref="T15:T21 J27">
    <cfRule type="cellIs" dxfId="0" priority="1" stopIfTrue="1" operator="notEqual">
      <formula>"OK"</formula>
    </cfRule>
  </conditionalFormatting>
  <pageMargins left="0.511811024" right="0.511811024" top="0.78740157499999996" bottom="0.78740157499999996" header="0.31496062000000002" footer="0.31496062000000002"/>
  <pageSetup paperSize="9" scale="97" orientation="portrait" horizontalDpi="0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6145" r:id="rId4" name="Drop Down 1">
              <controlPr defaultSize="0" autoLine="0" autoPict="0">
                <anchor moveWithCells="1">
                  <from>
                    <xdr:col>6</xdr:col>
                    <xdr:colOff>9525</xdr:colOff>
                    <xdr:row>7</xdr:row>
                    <xdr:rowOff>9525</xdr:rowOff>
                  </from>
                  <to>
                    <xdr:col>9</xdr:col>
                    <xdr:colOff>95250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46" r:id="rId5" name="Drop Down 2">
              <controlPr defaultSize="0" autoLine="0" autoPict="0">
                <anchor moveWithCells="1">
                  <from>
                    <xdr:col>6</xdr:col>
                    <xdr:colOff>9525</xdr:colOff>
                    <xdr:row>8</xdr:row>
                    <xdr:rowOff>9525</xdr:rowOff>
                  </from>
                  <to>
                    <xdr:col>9</xdr:col>
                    <xdr:colOff>95250</xdr:colOff>
                    <xdr:row>8</xdr:row>
                    <xdr:rowOff>228600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D50823-F3D2-4C61-8DF1-A061CFC163BE}">
  <dimension ref="A1:I1"/>
  <sheetViews>
    <sheetView view="pageBreakPreview" zoomScale="130" zoomScaleNormal="100" zoomScaleSheetLayoutView="130" workbookViewId="0">
      <selection activeCell="Q304" sqref="Q304"/>
    </sheetView>
  </sheetViews>
  <sheetFormatPr defaultRowHeight="15" x14ac:dyDescent="0.25"/>
  <cols>
    <col min="9" max="9" width="10.85546875" customWidth="1"/>
  </cols>
  <sheetData>
    <row r="1" spans="1:9" ht="36.75" customHeight="1" x14ac:dyDescent="0.25">
      <c r="A1" s="155" t="s">
        <v>1581</v>
      </c>
      <c r="B1" s="155"/>
      <c r="C1" s="155"/>
      <c r="D1" s="155"/>
      <c r="E1" s="155"/>
      <c r="F1" s="155"/>
      <c r="G1" s="155"/>
      <c r="H1" s="155"/>
      <c r="I1" s="155"/>
    </row>
  </sheetData>
  <mergeCells count="1">
    <mergeCell ref="A1:I1"/>
  </mergeCells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progId="Word.Document.12" shapeId="7169" r:id="rId4">
          <objectPr defaultSize="0" r:id="rId5">
            <anchor moveWithCells="1">
              <from>
                <xdr:col>0</xdr:col>
                <xdr:colOff>76200</xdr:colOff>
                <xdr:row>1</xdr:row>
                <xdr:rowOff>47625</xdr:rowOff>
              </from>
              <to>
                <xdr:col>8</xdr:col>
                <xdr:colOff>600075</xdr:colOff>
                <xdr:row>47</xdr:row>
                <xdr:rowOff>104775</xdr:rowOff>
              </to>
            </anchor>
          </objectPr>
        </oleObject>
      </mc:Choice>
      <mc:Fallback>
        <oleObject progId="Word.Document.12" shapeId="7169" r:id="rId4"/>
      </mc:Fallback>
    </mc:AlternateContent>
    <mc:AlternateContent xmlns:mc="http://schemas.openxmlformats.org/markup-compatibility/2006">
      <mc:Choice Requires="x14">
        <oleObject progId="Word.Document.12" shapeId="7170" r:id="rId6">
          <objectPr defaultSize="0" r:id="rId7">
            <anchor moveWithCells="1">
              <from>
                <xdr:col>0</xdr:col>
                <xdr:colOff>123825</xdr:colOff>
                <xdr:row>49</xdr:row>
                <xdr:rowOff>9525</xdr:rowOff>
              </from>
              <to>
                <xdr:col>8</xdr:col>
                <xdr:colOff>647700</xdr:colOff>
                <xdr:row>95</xdr:row>
                <xdr:rowOff>95250</xdr:rowOff>
              </to>
            </anchor>
          </objectPr>
        </oleObject>
      </mc:Choice>
      <mc:Fallback>
        <oleObject progId="Word.Document.12" shapeId="7170" r:id="rId6"/>
      </mc:Fallback>
    </mc:AlternateContent>
    <mc:AlternateContent xmlns:mc="http://schemas.openxmlformats.org/markup-compatibility/2006">
      <mc:Choice Requires="x14">
        <oleObject progId="Word.Document.12" shapeId="7171" r:id="rId8">
          <objectPr defaultSize="0" r:id="rId9">
            <anchor moveWithCells="1">
              <from>
                <xdr:col>0</xdr:col>
                <xdr:colOff>76200</xdr:colOff>
                <xdr:row>99</xdr:row>
                <xdr:rowOff>57150</xdr:rowOff>
              </from>
              <to>
                <xdr:col>8</xdr:col>
                <xdr:colOff>600075</xdr:colOff>
                <xdr:row>145</xdr:row>
                <xdr:rowOff>95250</xdr:rowOff>
              </to>
            </anchor>
          </objectPr>
        </oleObject>
      </mc:Choice>
      <mc:Fallback>
        <oleObject progId="Word.Document.12" shapeId="7171" r:id="rId8"/>
      </mc:Fallback>
    </mc:AlternateContent>
    <mc:AlternateContent xmlns:mc="http://schemas.openxmlformats.org/markup-compatibility/2006">
      <mc:Choice Requires="x14">
        <oleObject progId="Word.Document.12" shapeId="7172" r:id="rId10">
          <objectPr defaultSize="0" r:id="rId11">
            <anchor moveWithCells="1">
              <from>
                <xdr:col>0</xdr:col>
                <xdr:colOff>85725</xdr:colOff>
                <xdr:row>149</xdr:row>
                <xdr:rowOff>66675</xdr:rowOff>
              </from>
              <to>
                <xdr:col>8</xdr:col>
                <xdr:colOff>609600</xdr:colOff>
                <xdr:row>195</xdr:row>
                <xdr:rowOff>38100</xdr:rowOff>
              </to>
            </anchor>
          </objectPr>
        </oleObject>
      </mc:Choice>
      <mc:Fallback>
        <oleObject progId="Word.Document.12" shapeId="7172" r:id="rId10"/>
      </mc:Fallback>
    </mc:AlternateContent>
    <mc:AlternateContent xmlns:mc="http://schemas.openxmlformats.org/markup-compatibility/2006">
      <mc:Choice Requires="x14">
        <oleObject progId="Word.Document.12" shapeId="7173" r:id="rId12">
          <objectPr defaultSize="0" r:id="rId13">
            <anchor moveWithCells="1">
              <from>
                <xdr:col>0</xdr:col>
                <xdr:colOff>133350</xdr:colOff>
                <xdr:row>199</xdr:row>
                <xdr:rowOff>57150</xdr:rowOff>
              </from>
              <to>
                <xdr:col>8</xdr:col>
                <xdr:colOff>657225</xdr:colOff>
                <xdr:row>245</xdr:row>
                <xdr:rowOff>0</xdr:rowOff>
              </to>
            </anchor>
          </objectPr>
        </oleObject>
      </mc:Choice>
      <mc:Fallback>
        <oleObject progId="Word.Document.12" shapeId="7173" r:id="rId12"/>
      </mc:Fallback>
    </mc:AlternateContent>
    <mc:AlternateContent xmlns:mc="http://schemas.openxmlformats.org/markup-compatibility/2006">
      <mc:Choice Requires="x14">
        <oleObject progId="Word.Document.12" shapeId="7174" r:id="rId14">
          <objectPr defaultSize="0" r:id="rId15">
            <anchor moveWithCells="1">
              <from>
                <xdr:col>0</xdr:col>
                <xdr:colOff>76200</xdr:colOff>
                <xdr:row>248</xdr:row>
                <xdr:rowOff>161925</xdr:rowOff>
              </from>
              <to>
                <xdr:col>8</xdr:col>
                <xdr:colOff>600075</xdr:colOff>
                <xdr:row>294</xdr:row>
                <xdr:rowOff>95250</xdr:rowOff>
              </to>
            </anchor>
          </objectPr>
        </oleObject>
      </mc:Choice>
      <mc:Fallback>
        <oleObject progId="Word.Document.12" shapeId="7174" r:id="rId1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7</vt:i4>
      </vt:variant>
      <vt:variant>
        <vt:lpstr>Intervalos Nomeados</vt:lpstr>
      </vt:variant>
      <vt:variant>
        <vt:i4>1</vt:i4>
      </vt:variant>
    </vt:vector>
  </HeadingPairs>
  <TitlesOfParts>
    <vt:vector size="8" baseType="lpstr">
      <vt:lpstr>RESUMO</vt:lpstr>
      <vt:lpstr>ORÇAMENTO SINTÉTICO</vt:lpstr>
      <vt:lpstr>MEMÓRIA DE CÁLCULOS</vt:lpstr>
      <vt:lpstr>CRONOGRAMA</vt:lpstr>
      <vt:lpstr>COMPOSIÇÕES </vt:lpstr>
      <vt:lpstr>COMPOSIÇÃO DE BDI</vt:lpstr>
      <vt:lpstr>COTAÇÕES</vt:lpstr>
      <vt:lpstr>'MEMÓRIA DE CÁLCULOS'!Area_de_impressao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Cesar</dc:creator>
  <cp:lastModifiedBy>Licitacão</cp:lastModifiedBy>
  <cp:lastPrinted>2023-09-18T15:53:40Z</cp:lastPrinted>
  <dcterms:created xsi:type="dcterms:W3CDTF">2023-09-18T14:56:51Z</dcterms:created>
  <dcterms:modified xsi:type="dcterms:W3CDTF">2023-09-21T13:38:50Z</dcterms:modified>
</cp:coreProperties>
</file>